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191" windowWidth="17085" windowHeight="9180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'2'!$B$1:$F$35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'6'!$A$1:$BQ$35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<sst xmlns="http://schemas.openxmlformats.org/spreadsheetml/2006/main" count="243" uniqueCount="142">
  <si>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</si>
  <si>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</si>
  <si>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</si>
  <si>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</si>
  <si>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</si>
  <si>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</si>
  <si>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</si>
  <si>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</si>
  <si>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</si>
  <si>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</si>
  <si>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</si>
  <si>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</si>
  <si>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</si>
  <si>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</si>
  <si>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</si>
  <si>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</si>
  <si>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</si>
  <si>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</si>
  <si>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</si>
  <si>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</si>
  <si>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</si>
  <si>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</si>
  <si>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</si>
  <si>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</si>
  <si>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</si>
  <si>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</si>
  <si>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</si>
  <si>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</si>
  <si>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</si>
  <si>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</si>
  <si>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</si>
  <si>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</si>
  <si>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</si>
  <si>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</si>
  <si>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</si>
  <si>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</si>
  <si>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</si>
  <si>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</si>
  <si>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</si>
  <si>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</si>
  <si>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</si>
  <si>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</si>
  <si>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</si>
  <si>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</si>
  <si>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</si>
  <si>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</si>
  <si>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</si>
  <si>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</si>
  <si>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</si>
  <si>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</si>
  <si>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</si>
  <si>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</si>
  <si>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</si>
  <si>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</si>
  <si>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</si>
  <si>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</si>
  <si>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</si>
  <si>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</si>
  <si>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</si>
  <si>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</si>
  <si>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</si>
  <si>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Все населення</t>
  </si>
  <si>
    <t xml:space="preserve"> 2016 р.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</si>
  <si>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</si>
  <si>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</si>
  <si>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</si>
  <si>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</si>
  <si>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</si>
  <si>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</si>
  <si>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</si>
  <si>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</si>
  <si>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</si>
  <si>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</si>
  <si>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</si>
  <si>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Полтавський обласний ЦЗ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</si>
  <si>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</si>
  <si>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</si>
  <si>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</si>
  <si>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</si>
  <si>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</si>
  <si>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</si>
  <si>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</si>
  <si>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</si>
  <si>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</si>
  <si>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</si>
  <si>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</si>
  <si>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</si>
  <si>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</si>
  <si>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</si>
  <si>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</si>
  <si>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</si>
  <si>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</si>
  <si>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</si>
  <si>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</si>
  <si>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</si>
  <si>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</si>
  <si>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</si>
  <si>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</si>
  <si>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</si>
  <si>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</si>
  <si>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</si>
  <si>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</si>
  <si>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 2017 р.</t>
  </si>
  <si>
    <t xml:space="preserve"> 2018 р.</t>
  </si>
  <si>
    <t xml:space="preserve"> + (-)                       осіб</t>
  </si>
  <si>
    <t>Полтавська область</t>
  </si>
  <si>
    <t>2018 р.</t>
  </si>
  <si>
    <t>-</t>
  </si>
  <si>
    <t xml:space="preserve">з них, особи </t>
  </si>
  <si>
    <t>які мали статус безробітного, осіб</t>
  </si>
  <si>
    <t>які навчаються в навчальних закладах різних типів</t>
  </si>
  <si>
    <t>з інших   джерел</t>
  </si>
  <si>
    <t>Працевлаштовано до набуття статусу  безробітного, осіб</t>
  </si>
  <si>
    <t>Економічна активність населення у середньому за  2016 - 2017 рр.,                                                                                                                                                          за віковими групами, місцем проживання та статтю</t>
  </si>
  <si>
    <t>Мали статус безробітного,  осіб</t>
  </si>
  <si>
    <t>з них працевлаштовано до набуття статусу, 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</si>
  <si>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</si>
  <si>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</si>
  <si>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</si>
  <si>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</si>
  <si>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</si>
  <si>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 осіб</t>
  </si>
  <si>
    <t>Кількість роботодавців, які надали інформацію          про вакансії, одиниць</t>
  </si>
  <si>
    <t>Кількість вакансій,  одиниць</t>
  </si>
  <si>
    <t>Отримували допомогу по безробіттю,                                                          осіб</t>
  </si>
  <si>
    <t>Кількість вакансій по формі 3-ПН,  одиниць</t>
  </si>
  <si>
    <t>Інформація про вакансії, отримані з інших джерел, одиниць</t>
  </si>
  <si>
    <t>Отримали роботу (у т.ч. до набуття статусу безробітного), 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</si>
  <si>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</si>
  <si>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</si>
  <si>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t>січень-травень   2017 р.</t>
  </si>
  <si>
    <t>січень-травень  2018 р.</t>
  </si>
  <si>
    <t>Інформація щодо запланованого масового вивільнення працівників                                                                                             за січень-травень  2017-2018 рр.</t>
  </si>
  <si>
    <t>Інформація щодо запланованого масового вивільнення працівників                                                                                             за січень-травень 2017-2018 рр.</t>
  </si>
  <si>
    <t>за січень-травень 2017-2018 рр.</t>
  </si>
  <si>
    <t>+ 0,8 в.п.</t>
  </si>
  <si>
    <t>Середній розмір допомоги по безробіттю,                                      у травні, грн.</t>
  </si>
  <si>
    <t>Станом на 1червня</t>
  </si>
  <si>
    <t>1054 грн.</t>
  </si>
  <si>
    <t>- 3 особи</t>
  </si>
  <si>
    <t>у січні-травні  2017 - 2018 рр.</t>
  </si>
  <si>
    <t>Середній розмір допомоги по безробіттю у травні, грн.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</si>
</sst>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29" borderId="0" applyNumberFormat="0" applyBorder="0" applyAlignment="0" applyProtection="0"/>
    <xf numFmtId="0" fontId="45" fillId="6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74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74" fillId="4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30" borderId="0" applyNumberFormat="0" applyBorder="0" applyAlignment="0" applyProtection="0"/>
    <xf numFmtId="0" fontId="74" fillId="5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6" borderId="0" applyNumberFormat="0" applyBorder="0" applyAlignment="0" applyProtection="0"/>
    <xf numFmtId="0" fontId="74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" borderId="0" applyNumberFormat="0" applyBorder="0" applyAlignment="0" applyProtection="0"/>
    <xf numFmtId="0" fontId="74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9" borderId="0" applyNumberFormat="0" applyBorder="0" applyAlignment="0" applyProtection="0"/>
    <xf numFmtId="0" fontId="74" fillId="53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43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0" borderId="0" applyNumberFormat="0" applyBorder="0" applyAlignment="0" applyProtection="0"/>
    <xf numFmtId="0" fontId="45" fillId="6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47" borderId="0" applyNumberFormat="0" applyBorder="0" applyAlignment="0" applyProtection="0"/>
    <xf numFmtId="0" fontId="45" fillId="5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64" fillId="12" borderId="1" applyNumberFormat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56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49" fillId="0" borderId="4" applyNumberFormat="0" applyFill="0" applyAlignment="0" applyProtection="0"/>
    <xf numFmtId="0" fontId="65" fillId="0" borderId="5" applyNumberFormat="0" applyFill="0" applyAlignment="0" applyProtection="0"/>
    <xf numFmtId="0" fontId="61" fillId="0" borderId="6" applyNumberFormat="0" applyFill="0" applyAlignment="0" applyProtection="0"/>
    <xf numFmtId="0" fontId="50" fillId="0" borderId="7" applyNumberFormat="0" applyFill="0" applyAlignment="0" applyProtection="0"/>
    <xf numFmtId="0" fontId="66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7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46" fillId="29" borderId="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47" fillId="12" borderId="15" applyNumberFormat="0" applyAlignment="0" applyProtection="0"/>
    <xf numFmtId="0" fontId="6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74" fillId="67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74" fillId="68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74" fillId="6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74" fillId="7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74" fillId="7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74" fillId="72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75" fillId="73" borderId="17" applyNumberFormat="0" applyAlignment="0" applyProtection="0"/>
    <xf numFmtId="0" fontId="46" fillId="17" borderId="1" applyNumberFormat="0" applyAlignment="0" applyProtection="0"/>
    <xf numFmtId="0" fontId="76" fillId="74" borderId="18" applyNumberForma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77" fillId="74" borderId="17" applyNumberFormat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7" fillId="0" borderId="12" applyNumberFormat="0" applyFill="0" applyAlignment="0" applyProtection="0"/>
    <xf numFmtId="0" fontId="81" fillId="0" borderId="22" applyNumberFormat="0" applyFill="0" applyAlignment="0" applyProtection="0"/>
    <xf numFmtId="0" fontId="52" fillId="0" borderId="16" applyNumberFormat="0" applyFill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82" fillId="75" borderId="23" applyNumberFormat="0" applyAlignment="0" applyProtection="0"/>
    <xf numFmtId="0" fontId="53" fillId="64" borderId="2" applyNumberFormat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76" borderId="0" applyNumberFormat="0" applyBorder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2" fillId="0" borderId="16" applyNumberFormat="0" applyFill="0" applyAlignment="0" applyProtection="0"/>
    <xf numFmtId="0" fontId="86" fillId="7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88" fillId="0" borderId="25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0" fillId="79" borderId="0" applyNumberFormat="0" applyBorder="0" applyAlignment="0" applyProtection="0"/>
    <xf numFmtId="0" fontId="59" fillId="11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8" fillId="0" borderId="0" xfId="415" applyNumberFormat="1" applyFont="1" applyFill="1" applyProtection="1">
      <alignment/>
      <protection locked="0"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5" fillId="0" borderId="0" xfId="415" applyNumberFormat="1" applyFont="1" applyFill="1" applyProtection="1">
      <alignment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3" fillId="0" borderId="0" xfId="415" applyNumberFormat="1" applyFont="1" applyFill="1" applyAlignment="1" applyProtection="1">
      <alignment vertical="center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1" fontId="30" fillId="0" borderId="0" xfId="420" applyNumberFormat="1" applyFont="1" applyFill="1">
      <alignment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3" fillId="0" borderId="33" xfId="420" applyNumberFormat="1" applyFont="1" applyFill="1" applyBorder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8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188" fontId="10" fillId="0" borderId="37" xfId="413" applyNumberFormat="1" applyFont="1" applyFill="1" applyBorder="1" applyAlignment="1">
      <alignment horizontal="center" vertical="center" wrapText="1"/>
      <protection/>
    </xf>
    <xf numFmtId="189" fontId="13" fillId="0" borderId="37" xfId="413" applyNumberFormat="1" applyFont="1" applyFill="1" applyBorder="1" applyAlignment="1">
      <alignment horizontal="center" vertical="center"/>
      <protection/>
    </xf>
    <xf numFmtId="189" fontId="6" fillId="0" borderId="30" xfId="413" applyNumberFormat="1" applyFont="1" applyFill="1" applyBorder="1" applyAlignment="1">
      <alignment horizontal="center" vertical="center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10" fillId="0" borderId="33" xfId="413" applyFont="1" applyFill="1" applyBorder="1" applyAlignment="1">
      <alignment horizontal="left" vertical="center" wrapText="1"/>
      <protection/>
    </xf>
    <xf numFmtId="0" fontId="10" fillId="0" borderId="37" xfId="413" applyFont="1" applyFill="1" applyBorder="1" applyAlignment="1">
      <alignment horizontal="left" vertical="center" wrapText="1"/>
      <protection/>
    </xf>
    <xf numFmtId="0" fontId="91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1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3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3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3" fillId="0" borderId="43" xfId="410" applyFont="1" applyFill="1" applyBorder="1" applyAlignment="1">
      <alignment horizontal="left" vertical="center" wrapText="1"/>
      <protection/>
    </xf>
    <xf numFmtId="49" fontId="42" fillId="0" borderId="50" xfId="410" applyNumberFormat="1" applyFont="1" applyFill="1" applyBorder="1" applyAlignment="1">
      <alignment horizontal="center" vertical="center" wrapText="1"/>
      <protection/>
    </xf>
    <xf numFmtId="49" fontId="42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3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3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0" fontId="5" fillId="0" borderId="33" xfId="418" applyFont="1" applyBorder="1" applyAlignment="1">
      <alignment horizontal="center"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34" xfId="420" applyFont="1" applyFill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188" fontId="28" fillId="0" borderId="34" xfId="420" applyNumberFormat="1" applyFont="1" applyFill="1" applyBorder="1" applyAlignment="1">
      <alignment horizontal="center" vertical="center"/>
      <protection/>
    </xf>
    <xf numFmtId="0" fontId="23" fillId="0" borderId="52" xfId="416" applyFont="1" applyBorder="1" applyAlignment="1">
      <alignment vertical="center" wrapText="1"/>
      <protection/>
    </xf>
    <xf numFmtId="188" fontId="33" fillId="0" borderId="34" xfId="420" applyNumberFormat="1" applyFont="1" applyFill="1" applyBorder="1" applyAlignment="1">
      <alignment horizontal="center" vertical="center"/>
      <protection/>
    </xf>
    <xf numFmtId="0" fontId="23" fillId="0" borderId="53" xfId="416" applyFont="1" applyBorder="1" applyAlignment="1">
      <alignment vertical="center" wrapText="1"/>
      <protection/>
    </xf>
    <xf numFmtId="3" fontId="33" fillId="0" borderId="54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/>
      <protection/>
    </xf>
    <xf numFmtId="14" fontId="28" fillId="0" borderId="34" xfId="386" applyNumberFormat="1" applyFont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2" fillId="80" borderId="33" xfId="420" applyNumberFormat="1" applyFont="1" applyFill="1" applyBorder="1" applyAlignment="1">
      <alignment horizontal="center" vertical="center"/>
      <protection/>
    </xf>
    <xf numFmtId="3" fontId="92" fillId="80" borderId="32" xfId="420" applyNumberFormat="1" applyFont="1" applyFill="1" applyBorder="1" applyAlignment="1">
      <alignment horizontal="center" vertical="center"/>
      <protection/>
    </xf>
    <xf numFmtId="188" fontId="28" fillId="0" borderId="34" xfId="420" applyNumberFormat="1" applyFont="1" applyFill="1" applyBorder="1" applyAlignment="1">
      <alignment horizontal="center" vertical="center" wrapText="1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3" fontId="93" fillId="80" borderId="32" xfId="420" applyNumberFormat="1" applyFont="1" applyFill="1" applyBorder="1" applyAlignment="1">
      <alignment horizontal="center" vertical="center"/>
      <protection/>
    </xf>
    <xf numFmtId="188" fontId="33" fillId="0" borderId="34" xfId="420" applyNumberFormat="1" applyFont="1" applyFill="1" applyBorder="1" applyAlignment="1">
      <alignment horizontal="center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3" fontId="93" fillId="80" borderId="56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1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173" fontId="6" fillId="0" borderId="33" xfId="413" applyNumberFormat="1" applyFont="1" applyFill="1" applyBorder="1" applyAlignment="1">
      <alignment horizontal="center" vertical="center" wrapText="1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80" borderId="37" xfId="413" applyFont="1" applyFill="1" applyBorder="1" applyAlignment="1">
      <alignment horizontal="left" vertical="center" wrapText="1"/>
      <protection/>
    </xf>
    <xf numFmtId="3" fontId="4" fillId="80" borderId="37" xfId="414" applyNumberFormat="1" applyFont="1" applyFill="1" applyBorder="1" applyAlignment="1">
      <alignment horizontal="center" vertical="center" wrapText="1"/>
      <protection/>
    </xf>
    <xf numFmtId="3" fontId="4" fillId="80" borderId="37" xfId="413" applyNumberFormat="1" applyFont="1" applyFill="1" applyBorder="1" applyAlignment="1">
      <alignment horizontal="center" vertical="center" wrapText="1"/>
      <protection/>
    </xf>
    <xf numFmtId="0" fontId="13" fillId="0" borderId="33" xfId="402" applyFont="1" applyBorder="1" applyAlignment="1">
      <alignment horizontal="center" vertical="center"/>
      <protection/>
    </xf>
    <xf numFmtId="1" fontId="4" fillId="0" borderId="33" xfId="415" applyNumberFormat="1" applyFont="1" applyFill="1" applyBorder="1" applyAlignment="1" applyProtection="1">
      <alignment vertical="center"/>
      <protection locked="0"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0" fontId="24" fillId="0" borderId="0" xfId="410" applyFont="1" applyAlignment="1">
      <alignment horizontal="center" vertical="center" wrapText="1"/>
      <protection/>
    </xf>
    <xf numFmtId="0" fontId="40" fillId="0" borderId="57" xfId="419" applyFont="1" applyFill="1" applyBorder="1" applyAlignment="1">
      <alignment horizontal="left" wrapText="1"/>
      <protection/>
    </xf>
    <xf numFmtId="0" fontId="25" fillId="0" borderId="58" xfId="410" applyFont="1" applyFill="1" applyBorder="1" applyAlignment="1">
      <alignment horizontal="center" vertical="center" wrapText="1"/>
      <protection/>
    </xf>
    <xf numFmtId="0" fontId="25" fillId="0" borderId="59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/>
      <protection/>
    </xf>
    <xf numFmtId="0" fontId="27" fillId="0" borderId="60" xfId="420" applyFont="1" applyFill="1" applyBorder="1" applyAlignment="1">
      <alignment horizontal="center"/>
      <protection/>
    </xf>
    <xf numFmtId="0" fontId="27" fillId="0" borderId="61" xfId="420" applyFont="1" applyFill="1" applyBorder="1" applyAlignment="1">
      <alignment horizontal="center"/>
      <protection/>
    </xf>
    <xf numFmtId="2" fontId="28" fillId="80" borderId="62" xfId="420" applyNumberFormat="1" applyFont="1" applyFill="1" applyBorder="1" applyAlignment="1">
      <alignment horizontal="center" vertical="center" wrapText="1"/>
      <protection/>
    </xf>
    <xf numFmtId="2" fontId="28" fillId="80" borderId="33" xfId="420" applyNumberFormat="1" applyFont="1" applyFill="1" applyBorder="1" applyAlignment="1">
      <alignment horizontal="center" vertical="center" wrapText="1"/>
      <protection/>
    </xf>
    <xf numFmtId="0" fontId="28" fillId="0" borderId="62" xfId="420" applyFont="1" applyFill="1" applyBorder="1" applyAlignment="1">
      <alignment horizontal="center" vertical="center" wrapText="1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14" fontId="28" fillId="0" borderId="62" xfId="386" applyNumberFormat="1" applyFont="1" applyBorder="1" applyAlignment="1">
      <alignment horizontal="center" vertical="center" wrapText="1"/>
      <protection/>
    </xf>
    <xf numFmtId="14" fontId="28" fillId="0" borderId="6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7" fillId="0" borderId="64" xfId="420" applyFont="1" applyFill="1" applyBorder="1" applyAlignment="1">
      <alignment horizontal="center"/>
      <protection/>
    </xf>
    <xf numFmtId="0" fontId="27" fillId="0" borderId="52" xfId="420" applyFont="1" applyFill="1" applyBorder="1" applyAlignment="1">
      <alignment horizontal="center"/>
      <protection/>
    </xf>
    <xf numFmtId="0" fontId="24" fillId="80" borderId="62" xfId="420" applyFont="1" applyFill="1" applyBorder="1" applyAlignment="1">
      <alignment horizontal="center" vertical="center" wrapText="1"/>
      <protection/>
    </xf>
    <xf numFmtId="0" fontId="24" fillId="80" borderId="33" xfId="420" applyFont="1" applyFill="1" applyBorder="1" applyAlignment="1">
      <alignment horizontal="center" vertical="center" wrapText="1"/>
      <protection/>
    </xf>
    <xf numFmtId="0" fontId="24" fillId="0" borderId="62" xfId="420" applyFont="1" applyFill="1" applyBorder="1" applyAlignment="1">
      <alignment horizontal="center" vertic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63" xfId="420" applyFont="1" applyFill="1" applyBorder="1" applyAlignment="1">
      <alignment horizontal="center" vertical="center" wrapText="1"/>
      <protection/>
    </xf>
    <xf numFmtId="0" fontId="37" fillId="0" borderId="0" xfId="414" applyFont="1" applyAlignment="1">
      <alignment horizontal="center"/>
      <protection/>
    </xf>
    <xf numFmtId="0" fontId="37" fillId="0" borderId="26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49" fontId="6" fillId="0" borderId="30" xfId="413" applyNumberFormat="1" applyFont="1" applyFill="1" applyBorder="1" applyAlignment="1">
      <alignment horizontal="center" vertical="center"/>
      <protection/>
    </xf>
    <xf numFmtId="49" fontId="6" fillId="0" borderId="36" xfId="413" applyNumberFormat="1" applyFont="1" applyFill="1" applyBorder="1" applyAlignment="1">
      <alignment horizontal="center" vertical="center"/>
      <protection/>
    </xf>
    <xf numFmtId="0" fontId="10" fillId="0" borderId="65" xfId="412" applyFont="1" applyFill="1" applyBorder="1" applyAlignment="1">
      <alignment horizontal="left" vertical="center" wrapText="1"/>
      <protection/>
    </xf>
    <xf numFmtId="49" fontId="6" fillId="0" borderId="32" xfId="413" applyNumberFormat="1" applyFont="1" applyFill="1" applyBorder="1" applyAlignment="1">
      <alignment horizontal="center" vertical="center"/>
      <protection/>
    </xf>
    <xf numFmtId="49" fontId="6" fillId="0" borderId="35" xfId="413" applyNumberFormat="1" applyFont="1" applyFill="1" applyBorder="1" applyAlignment="1">
      <alignment horizontal="center" vertical="center"/>
      <protection/>
    </xf>
    <xf numFmtId="0" fontId="38" fillId="0" borderId="65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6" xfId="415" applyNumberFormat="1" applyFont="1" applyFill="1" applyBorder="1" applyAlignment="1" applyProtection="1">
      <alignment horizontal="center" vertical="center" wrapText="1"/>
      <protection/>
    </xf>
    <xf numFmtId="1" fontId="13" fillId="0" borderId="65" xfId="415" applyNumberFormat="1" applyFont="1" applyFill="1" applyBorder="1" applyAlignment="1" applyProtection="1">
      <alignment horizontal="center" vertical="center" wrapText="1"/>
      <protection/>
    </xf>
    <xf numFmtId="1" fontId="13" fillId="0" borderId="67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8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2" fillId="0" borderId="69" xfId="415" applyNumberFormat="1" applyFont="1" applyFill="1" applyBorder="1" applyAlignment="1" applyProtection="1">
      <alignment horizontal="center"/>
      <protection/>
    </xf>
    <xf numFmtId="1" fontId="2" fillId="0" borderId="70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69" xfId="415" applyNumberFormat="1" applyFont="1" applyFill="1" applyBorder="1" applyAlignment="1" applyProtection="1">
      <alignment horizontal="center" vertical="center" wrapText="1"/>
      <protection/>
    </xf>
    <xf numFmtId="1" fontId="14" fillId="0" borderId="66" xfId="415" applyNumberFormat="1" applyFont="1" applyFill="1" applyBorder="1" applyAlignment="1" applyProtection="1">
      <alignment horizontal="center" vertical="center" wrapText="1"/>
      <protection/>
    </xf>
    <xf numFmtId="1" fontId="14" fillId="0" borderId="65" xfId="415" applyNumberFormat="1" applyFont="1" applyFill="1" applyBorder="1" applyAlignment="1" applyProtection="1">
      <alignment horizontal="center" vertical="center" wrapText="1"/>
      <protection/>
    </xf>
    <xf numFmtId="1" fontId="14" fillId="0" borderId="67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8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0" borderId="69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13" fillId="80" borderId="66" xfId="415" applyNumberFormat="1" applyFont="1" applyFill="1" applyBorder="1" applyAlignment="1" applyProtection="1">
      <alignment horizontal="center" vertical="center" wrapText="1"/>
      <protection/>
    </xf>
    <xf numFmtId="1" fontId="13" fillId="80" borderId="65" xfId="415" applyNumberFormat="1" applyFont="1" applyFill="1" applyBorder="1" applyAlignment="1" applyProtection="1">
      <alignment horizontal="center" vertical="center" wrapText="1"/>
      <protection/>
    </xf>
    <xf numFmtId="1" fontId="13" fillId="80" borderId="67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8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/>
      <protection locked="0"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1">
      <selection activeCell="Q8" sqref="Q8"/>
    </sheetView>
  </sheetViews>
  <sheetFormatPr defaultColWidth="10.28125" defaultRowHeight="15"/>
  <cols>
    <col min="1" max="1" width="82.421875" style="106" customWidth="1"/>
    <col min="2" max="2" width="23.8515625" style="111" customWidth="1"/>
    <col min="3" max="3" width="24.28125" style="111" customWidth="1"/>
    <col min="4" max="237" width="7.8515625" style="106" customWidth="1"/>
    <col min="238" max="238" width="39.28125" style="106" customWidth="1"/>
    <col min="239" max="16384" width="10.28125" style="106" customWidth="1"/>
  </cols>
  <sheetData>
    <row r="1" spans="1:3" ht="49.5" customHeight="1">
      <c r="A1" s="214" t="s">
        <v>113</v>
      </c>
      <c r="B1" s="214"/>
      <c r="C1" s="214"/>
    </row>
    <row r="2" spans="1:3" ht="38.25" customHeight="1" thickBot="1">
      <c r="A2" s="215" t="s">
        <v>60</v>
      </c>
      <c r="B2" s="215"/>
      <c r="C2" s="215"/>
    </row>
    <row r="3" spans="1:3" s="108" customFormat="1" ht="39" customHeight="1" thickTop="1">
      <c r="A3" s="107"/>
      <c r="B3" s="216" t="s">
        <v>61</v>
      </c>
      <c r="C3" s="217"/>
    </row>
    <row r="4" spans="1:3" s="108" customFormat="1" ht="40.5" customHeight="1" thickBot="1">
      <c r="A4" s="109"/>
      <c r="B4" s="133" t="s">
        <v>62</v>
      </c>
      <c r="C4" s="134" t="s">
        <v>7</v>
      </c>
    </row>
    <row r="5" spans="1:3" s="108" customFormat="1" ht="63" customHeight="1" thickTop="1">
      <c r="A5" s="127" t="s">
        <v>65</v>
      </c>
      <c r="B5" s="116">
        <v>653</v>
      </c>
      <c r="C5" s="117">
        <v>653.3</v>
      </c>
    </row>
    <row r="6" spans="1:3" s="108" customFormat="1" ht="48.75" customHeight="1">
      <c r="A6" s="128" t="s">
        <v>64</v>
      </c>
      <c r="B6" s="118">
        <v>61</v>
      </c>
      <c r="C6" s="119">
        <v>61.4</v>
      </c>
    </row>
    <row r="7" spans="1:3" s="108" customFormat="1" ht="57" customHeight="1">
      <c r="A7" s="129" t="s">
        <v>66</v>
      </c>
      <c r="B7" s="120">
        <v>570.4</v>
      </c>
      <c r="C7" s="121">
        <v>575</v>
      </c>
    </row>
    <row r="8" spans="1:3" s="108" customFormat="1" ht="54.75" customHeight="1">
      <c r="A8" s="130" t="s">
        <v>63</v>
      </c>
      <c r="B8" s="122">
        <v>53.3</v>
      </c>
      <c r="C8" s="123">
        <v>54</v>
      </c>
    </row>
    <row r="9" spans="1:3" s="108" customFormat="1" ht="70.5" customHeight="1">
      <c r="A9" s="131" t="s">
        <v>73</v>
      </c>
      <c r="B9" s="124">
        <v>82.6</v>
      </c>
      <c r="C9" s="125">
        <v>78.3</v>
      </c>
    </row>
    <row r="10" spans="1:3" s="108" customFormat="1" ht="60.75" customHeight="1">
      <c r="A10" s="132" t="s">
        <v>67</v>
      </c>
      <c r="B10" s="118">
        <v>12.6</v>
      </c>
      <c r="C10" s="126">
        <v>12</v>
      </c>
    </row>
    <row r="11" spans="1:3" s="112" customFormat="1" ht="15">
      <c r="A11" s="110"/>
      <c r="B11" s="110"/>
      <c r="C11" s="111"/>
    </row>
    <row r="12" spans="1:3" s="114" customFormat="1" ht="12" customHeight="1">
      <c r="A12" s="113"/>
      <c r="B12" s="113"/>
      <c r="C12" s="111"/>
    </row>
    <row r="13" ht="15">
      <c r="A13" s="115"/>
    </row>
    <row r="14" ht="15">
      <c r="A14" s="115"/>
    </row>
    <row r="15" ht="15">
      <c r="A15" s="115"/>
    </row>
    <row r="16" ht="15">
      <c r="A16" s="115"/>
    </row>
    <row r="17" ht="15">
      <c r="A17" s="115"/>
    </row>
    <row r="18" ht="15">
      <c r="A18" s="115"/>
    </row>
    <row r="19" ht="15">
      <c r="A19" s="115"/>
    </row>
    <row r="20" ht="15">
      <c r="A20" s="115"/>
    </row>
    <row r="21" ht="15">
      <c r="A21" s="115"/>
    </row>
    <row r="22" ht="15">
      <c r="A22" s="115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4"/>
  <sheetViews>
    <sheetView view="pageBreakPreview" zoomScale="75" zoomScaleNormal="85" zoomScaleSheetLayoutView="75" zoomScalePageLayoutView="0" workbookViewId="0" topLeftCell="B10">
      <selection activeCell="L22" sqref="L22"/>
    </sheetView>
  </sheetViews>
  <sheetFormatPr defaultColWidth="9.140625" defaultRowHeight="15"/>
  <cols>
    <col min="1" max="1" width="1.28515625" style="160" hidden="1" customWidth="1"/>
    <col min="2" max="2" width="42.28125" style="160" customWidth="1"/>
    <col min="3" max="3" width="13.421875" style="160" customWidth="1"/>
    <col min="4" max="4" width="13.8515625" style="160" customWidth="1"/>
    <col min="5" max="5" width="12.8515625" style="160" customWidth="1"/>
    <col min="6" max="6" width="13.8515625" style="160" customWidth="1"/>
    <col min="7" max="7" width="9.140625" style="160" customWidth="1"/>
    <col min="8" max="10" width="0" style="160" hidden="1" customWidth="1"/>
    <col min="11" max="16384" width="9.140625" style="160" customWidth="1"/>
  </cols>
  <sheetData>
    <row r="1" s="135" customFormat="1" ht="10.5" customHeight="1">
      <c r="F1" s="136"/>
    </row>
    <row r="2" spans="1:6" s="137" customFormat="1" ht="51" customHeight="1">
      <c r="A2" s="218" t="s">
        <v>68</v>
      </c>
      <c r="B2" s="218"/>
      <c r="C2" s="218"/>
      <c r="D2" s="218"/>
      <c r="E2" s="218"/>
      <c r="F2" s="218"/>
    </row>
    <row r="3" spans="1:6" s="137" customFormat="1" ht="20.25" customHeight="1">
      <c r="A3" s="138"/>
      <c r="B3" s="138"/>
      <c r="C3" s="138"/>
      <c r="D3" s="138"/>
      <c r="E3" s="138"/>
      <c r="F3" s="138"/>
    </row>
    <row r="4" spans="1:6" s="137" customFormat="1" ht="16.5" customHeight="1">
      <c r="A4" s="138"/>
      <c r="B4" s="138"/>
      <c r="C4" s="138"/>
      <c r="D4" s="138"/>
      <c r="E4" s="138"/>
      <c r="F4" s="139" t="s">
        <v>69</v>
      </c>
    </row>
    <row r="5" spans="1:6" s="137" customFormat="1" ht="24.75" customHeight="1">
      <c r="A5" s="138"/>
      <c r="B5" s="219"/>
      <c r="C5" s="220" t="s">
        <v>130</v>
      </c>
      <c r="D5" s="221" t="s">
        <v>131</v>
      </c>
      <c r="E5" s="221" t="s">
        <v>70</v>
      </c>
      <c r="F5" s="221"/>
    </row>
    <row r="6" spans="1:6" s="137" customFormat="1" ht="54.75" customHeight="1">
      <c r="A6" s="140"/>
      <c r="B6" s="219"/>
      <c r="C6" s="220"/>
      <c r="D6" s="221"/>
      <c r="E6" s="141" t="s">
        <v>3</v>
      </c>
      <c r="F6" s="142" t="s">
        <v>71</v>
      </c>
    </row>
    <row r="7" spans="2:6" s="143" customFormat="1" ht="19.5" customHeight="1">
      <c r="B7" s="144" t="s">
        <v>28</v>
      </c>
      <c r="C7" s="145">
        <v>1</v>
      </c>
      <c r="D7" s="146">
        <v>2</v>
      </c>
      <c r="E7" s="145">
        <v>3</v>
      </c>
      <c r="F7" s="146">
        <v>4</v>
      </c>
    </row>
    <row r="8" spans="2:10" s="147" customFormat="1" ht="27.75" customHeight="1">
      <c r="B8" s="148" t="s">
        <v>74</v>
      </c>
      <c r="C8" s="149">
        <f>SUM(C9:C34)</f>
        <v>3521</v>
      </c>
      <c r="D8" s="149">
        <f>SUM(D9:D34)</f>
        <v>1551</v>
      </c>
      <c r="E8" s="150">
        <f>ROUND(D8/C8*100,1)</f>
        <v>44</v>
      </c>
      <c r="F8" s="149">
        <f aca="true" t="shared" si="0" ref="F8:F33">D8-C8</f>
        <v>-1970</v>
      </c>
      <c r="I8" s="151"/>
      <c r="J8" s="151"/>
    </row>
    <row r="9" spans="2:10" s="152" customFormat="1" ht="23.25" customHeight="1">
      <c r="B9" s="153" t="s">
        <v>75</v>
      </c>
      <c r="C9" s="154">
        <v>24</v>
      </c>
      <c r="D9" s="154">
        <v>0</v>
      </c>
      <c r="E9" s="155">
        <f>ROUND(D9/C9*100,1)</f>
        <v>0</v>
      </c>
      <c r="F9" s="154">
        <f t="shared" si="0"/>
        <v>-24</v>
      </c>
      <c r="H9" s="156">
        <f>ROUND(D9/$D$8*100,1)</f>
        <v>0</v>
      </c>
      <c r="I9" s="157">
        <f>ROUND(C9/1000,1)</f>
        <v>0</v>
      </c>
      <c r="J9" s="157">
        <f>ROUND(D9/1000,1)</f>
        <v>0</v>
      </c>
    </row>
    <row r="10" spans="2:10" s="152" customFormat="1" ht="23.25" customHeight="1">
      <c r="B10" s="153" t="s">
        <v>76</v>
      </c>
      <c r="C10" s="154">
        <v>73</v>
      </c>
      <c r="D10" s="154">
        <v>0</v>
      </c>
      <c r="E10" s="155">
        <f aca="true" t="shared" si="1" ref="E10:E33">ROUND(D10/C10*100,1)</f>
        <v>0</v>
      </c>
      <c r="F10" s="154">
        <f t="shared" si="0"/>
        <v>-73</v>
      </c>
      <c r="H10" s="156">
        <f aca="true" t="shared" si="2" ref="H10:H34">ROUND(D10/$D$8*100,1)</f>
        <v>0</v>
      </c>
      <c r="I10" s="157">
        <f aca="true" t="shared" si="3" ref="I10:J34">ROUND(C10/1000,1)</f>
        <v>0.1</v>
      </c>
      <c r="J10" s="157">
        <f t="shared" si="3"/>
        <v>0</v>
      </c>
    </row>
    <row r="11" spans="2:10" s="152" customFormat="1" ht="23.25" customHeight="1">
      <c r="B11" s="153" t="s">
        <v>77</v>
      </c>
      <c r="C11" s="154">
        <v>0</v>
      </c>
      <c r="D11" s="154">
        <v>0</v>
      </c>
      <c r="E11" s="155" t="s">
        <v>107</v>
      </c>
      <c r="F11" s="154">
        <f t="shared" si="0"/>
        <v>0</v>
      </c>
      <c r="H11" s="158">
        <f t="shared" si="2"/>
        <v>0</v>
      </c>
      <c r="I11" s="157">
        <f t="shared" si="3"/>
        <v>0</v>
      </c>
      <c r="J11" s="157">
        <f t="shared" si="3"/>
        <v>0</v>
      </c>
    </row>
    <row r="12" spans="2:10" s="152" customFormat="1" ht="23.25" customHeight="1">
      <c r="B12" s="153" t="s">
        <v>78</v>
      </c>
      <c r="C12" s="154">
        <v>26</v>
      </c>
      <c r="D12" s="154">
        <v>0</v>
      </c>
      <c r="E12" s="155">
        <f t="shared" si="1"/>
        <v>0</v>
      </c>
      <c r="F12" s="154">
        <f t="shared" si="0"/>
        <v>-26</v>
      </c>
      <c r="H12" s="156">
        <f t="shared" si="2"/>
        <v>0</v>
      </c>
      <c r="I12" s="157">
        <f t="shared" si="3"/>
        <v>0</v>
      </c>
      <c r="J12" s="157">
        <f t="shared" si="3"/>
        <v>0</v>
      </c>
    </row>
    <row r="13" spans="2:10" s="152" customFormat="1" ht="23.25" customHeight="1">
      <c r="B13" s="153" t="s">
        <v>79</v>
      </c>
      <c r="C13" s="154">
        <v>31</v>
      </c>
      <c r="D13" s="154">
        <v>1</v>
      </c>
      <c r="E13" s="155">
        <f t="shared" si="1"/>
        <v>3.2</v>
      </c>
      <c r="F13" s="154">
        <f t="shared" si="0"/>
        <v>-30</v>
      </c>
      <c r="H13" s="158">
        <f t="shared" si="2"/>
        <v>0.1</v>
      </c>
      <c r="I13" s="157">
        <f t="shared" si="3"/>
        <v>0</v>
      </c>
      <c r="J13" s="157">
        <f t="shared" si="3"/>
        <v>0</v>
      </c>
    </row>
    <row r="14" spans="2:10" s="152" customFormat="1" ht="23.25" customHeight="1">
      <c r="B14" s="153" t="s">
        <v>80</v>
      </c>
      <c r="C14" s="154">
        <v>45</v>
      </c>
      <c r="D14" s="154">
        <v>2</v>
      </c>
      <c r="E14" s="155">
        <f t="shared" si="1"/>
        <v>4.4</v>
      </c>
      <c r="F14" s="154">
        <f t="shared" si="0"/>
        <v>-43</v>
      </c>
      <c r="H14" s="156">
        <f t="shared" si="2"/>
        <v>0.1</v>
      </c>
      <c r="I14" s="157">
        <f t="shared" si="3"/>
        <v>0</v>
      </c>
      <c r="J14" s="157">
        <f t="shared" si="3"/>
        <v>0</v>
      </c>
    </row>
    <row r="15" spans="2:10" s="152" customFormat="1" ht="23.25" customHeight="1">
      <c r="B15" s="153" t="s">
        <v>81</v>
      </c>
      <c r="C15" s="154">
        <v>80</v>
      </c>
      <c r="D15" s="154">
        <v>15</v>
      </c>
      <c r="E15" s="155">
        <f t="shared" si="1"/>
        <v>18.8</v>
      </c>
      <c r="F15" s="154">
        <f t="shared" si="0"/>
        <v>-65</v>
      </c>
      <c r="H15" s="156">
        <f t="shared" si="2"/>
        <v>1</v>
      </c>
      <c r="I15" s="157">
        <f t="shared" si="3"/>
        <v>0.1</v>
      </c>
      <c r="J15" s="157">
        <f t="shared" si="3"/>
        <v>0</v>
      </c>
    </row>
    <row r="16" spans="2:10" s="152" customFormat="1" ht="23.25" customHeight="1">
      <c r="B16" s="153" t="s">
        <v>82</v>
      </c>
      <c r="C16" s="154">
        <v>19</v>
      </c>
      <c r="D16" s="154">
        <v>0</v>
      </c>
      <c r="E16" s="155">
        <f t="shared" si="1"/>
        <v>0</v>
      </c>
      <c r="F16" s="154">
        <f t="shared" si="0"/>
        <v>-19</v>
      </c>
      <c r="H16" s="156">
        <f t="shared" si="2"/>
        <v>0</v>
      </c>
      <c r="I16" s="157">
        <f t="shared" si="3"/>
        <v>0</v>
      </c>
      <c r="J16" s="157">
        <f t="shared" si="3"/>
        <v>0</v>
      </c>
    </row>
    <row r="17" spans="2:10" s="152" customFormat="1" ht="23.25" customHeight="1">
      <c r="B17" s="153" t="s">
        <v>83</v>
      </c>
      <c r="C17" s="154">
        <v>0</v>
      </c>
      <c r="D17" s="154">
        <v>0</v>
      </c>
      <c r="E17" s="155" t="s">
        <v>107</v>
      </c>
      <c r="F17" s="154">
        <f t="shared" si="0"/>
        <v>0</v>
      </c>
      <c r="H17" s="156">
        <f t="shared" si="2"/>
        <v>0</v>
      </c>
      <c r="I17" s="157">
        <f t="shared" si="3"/>
        <v>0</v>
      </c>
      <c r="J17" s="157">
        <f t="shared" si="3"/>
        <v>0</v>
      </c>
    </row>
    <row r="18" spans="2:10" s="152" customFormat="1" ht="23.25" customHeight="1">
      <c r="B18" s="153" t="s">
        <v>84</v>
      </c>
      <c r="C18" s="154">
        <v>0</v>
      </c>
      <c r="D18" s="154">
        <v>16</v>
      </c>
      <c r="E18" s="155" t="s">
        <v>107</v>
      </c>
      <c r="F18" s="154">
        <f t="shared" si="0"/>
        <v>16</v>
      </c>
      <c r="H18" s="156">
        <f t="shared" si="2"/>
        <v>1</v>
      </c>
      <c r="I18" s="157">
        <f t="shared" si="3"/>
        <v>0</v>
      </c>
      <c r="J18" s="157">
        <f t="shared" si="3"/>
        <v>0</v>
      </c>
    </row>
    <row r="19" spans="2:10" s="152" customFormat="1" ht="23.25" customHeight="1">
      <c r="B19" s="153" t="s">
        <v>85</v>
      </c>
      <c r="C19" s="154">
        <v>32</v>
      </c>
      <c r="D19" s="154">
        <v>4</v>
      </c>
      <c r="E19" s="155">
        <f t="shared" si="1"/>
        <v>12.5</v>
      </c>
      <c r="F19" s="154">
        <f t="shared" si="0"/>
        <v>-28</v>
      </c>
      <c r="H19" s="156">
        <f t="shared" si="2"/>
        <v>0.3</v>
      </c>
      <c r="I19" s="157">
        <f t="shared" si="3"/>
        <v>0</v>
      </c>
      <c r="J19" s="157">
        <f t="shared" si="3"/>
        <v>0</v>
      </c>
    </row>
    <row r="20" spans="2:10" s="152" customFormat="1" ht="23.25" customHeight="1">
      <c r="B20" s="153" t="s">
        <v>86</v>
      </c>
      <c r="C20" s="154">
        <v>0</v>
      </c>
      <c r="D20" s="154">
        <v>147</v>
      </c>
      <c r="E20" s="155" t="s">
        <v>107</v>
      </c>
      <c r="F20" s="154">
        <f t="shared" si="0"/>
        <v>147</v>
      </c>
      <c r="H20" s="158">
        <f t="shared" si="2"/>
        <v>9.5</v>
      </c>
      <c r="I20" s="157">
        <f t="shared" si="3"/>
        <v>0</v>
      </c>
      <c r="J20" s="157">
        <f t="shared" si="3"/>
        <v>0.1</v>
      </c>
    </row>
    <row r="21" spans="2:10" s="152" customFormat="1" ht="23.25" customHeight="1">
      <c r="B21" s="153" t="s">
        <v>87</v>
      </c>
      <c r="C21" s="154">
        <v>4</v>
      </c>
      <c r="D21" s="154">
        <v>34</v>
      </c>
      <c r="E21" s="155">
        <f t="shared" si="1"/>
        <v>850</v>
      </c>
      <c r="F21" s="154">
        <f t="shared" si="0"/>
        <v>30</v>
      </c>
      <c r="H21" s="158">
        <f t="shared" si="2"/>
        <v>2.2</v>
      </c>
      <c r="I21" s="157">
        <f t="shared" si="3"/>
        <v>0</v>
      </c>
      <c r="J21" s="157">
        <f t="shared" si="3"/>
        <v>0</v>
      </c>
    </row>
    <row r="22" spans="2:10" s="152" customFormat="1" ht="23.25" customHeight="1">
      <c r="B22" s="153" t="s">
        <v>88</v>
      </c>
      <c r="C22" s="154">
        <v>19</v>
      </c>
      <c r="D22" s="154">
        <v>0</v>
      </c>
      <c r="E22" s="155">
        <f t="shared" si="1"/>
        <v>0</v>
      </c>
      <c r="F22" s="154">
        <f t="shared" si="0"/>
        <v>-19</v>
      </c>
      <c r="H22" s="158">
        <f t="shared" si="2"/>
        <v>0</v>
      </c>
      <c r="I22" s="157">
        <f t="shared" si="3"/>
        <v>0</v>
      </c>
      <c r="J22" s="157">
        <f t="shared" si="3"/>
        <v>0</v>
      </c>
    </row>
    <row r="23" spans="2:10" s="152" customFormat="1" ht="23.25" customHeight="1">
      <c r="B23" s="153" t="s">
        <v>89</v>
      </c>
      <c r="C23" s="154">
        <v>126</v>
      </c>
      <c r="D23" s="154">
        <v>0</v>
      </c>
      <c r="E23" s="155">
        <f t="shared" si="1"/>
        <v>0</v>
      </c>
      <c r="F23" s="154">
        <f t="shared" si="0"/>
        <v>-126</v>
      </c>
      <c r="H23" s="156">
        <f t="shared" si="2"/>
        <v>0</v>
      </c>
      <c r="I23" s="157">
        <f t="shared" si="3"/>
        <v>0.1</v>
      </c>
      <c r="J23" s="157">
        <f t="shared" si="3"/>
        <v>0</v>
      </c>
    </row>
    <row r="24" spans="2:10" s="152" customFormat="1" ht="23.25" customHeight="1">
      <c r="B24" s="153" t="s">
        <v>90</v>
      </c>
      <c r="C24" s="159">
        <v>44</v>
      </c>
      <c r="D24" s="159">
        <v>123</v>
      </c>
      <c r="E24" s="155">
        <f t="shared" si="1"/>
        <v>279.5</v>
      </c>
      <c r="F24" s="154">
        <f t="shared" si="0"/>
        <v>79</v>
      </c>
      <c r="H24" s="156">
        <f t="shared" si="2"/>
        <v>7.9</v>
      </c>
      <c r="I24" s="157">
        <f t="shared" si="3"/>
        <v>0</v>
      </c>
      <c r="J24" s="157">
        <f t="shared" si="3"/>
        <v>0.1</v>
      </c>
    </row>
    <row r="25" spans="2:10" s="152" customFormat="1" ht="23.25" customHeight="1">
      <c r="B25" s="153" t="s">
        <v>91</v>
      </c>
      <c r="C25" s="154">
        <v>72</v>
      </c>
      <c r="D25" s="154">
        <v>70</v>
      </c>
      <c r="E25" s="155">
        <f t="shared" si="1"/>
        <v>97.2</v>
      </c>
      <c r="F25" s="154">
        <f t="shared" si="0"/>
        <v>-2</v>
      </c>
      <c r="H25" s="156">
        <f t="shared" si="2"/>
        <v>4.5</v>
      </c>
      <c r="I25" s="157">
        <f t="shared" si="3"/>
        <v>0.1</v>
      </c>
      <c r="J25" s="157">
        <f t="shared" si="3"/>
        <v>0.1</v>
      </c>
    </row>
    <row r="26" spans="2:10" s="152" customFormat="1" ht="23.25" customHeight="1">
      <c r="B26" s="153" t="s">
        <v>92</v>
      </c>
      <c r="C26" s="154">
        <v>35</v>
      </c>
      <c r="D26" s="154">
        <v>91</v>
      </c>
      <c r="E26" s="155">
        <f t="shared" si="1"/>
        <v>260</v>
      </c>
      <c r="F26" s="154">
        <f t="shared" si="0"/>
        <v>56</v>
      </c>
      <c r="H26" s="156">
        <f t="shared" si="2"/>
        <v>5.9</v>
      </c>
      <c r="I26" s="157">
        <f t="shared" si="3"/>
        <v>0</v>
      </c>
      <c r="J26" s="157">
        <f t="shared" si="3"/>
        <v>0.1</v>
      </c>
    </row>
    <row r="27" spans="2:10" s="152" customFormat="1" ht="23.25" customHeight="1">
      <c r="B27" s="153" t="s">
        <v>93</v>
      </c>
      <c r="C27" s="154">
        <v>0</v>
      </c>
      <c r="D27" s="154">
        <v>0</v>
      </c>
      <c r="E27" s="155" t="s">
        <v>107</v>
      </c>
      <c r="F27" s="154">
        <f t="shared" si="0"/>
        <v>0</v>
      </c>
      <c r="H27" s="156">
        <f t="shared" si="2"/>
        <v>0</v>
      </c>
      <c r="I27" s="157">
        <f t="shared" si="3"/>
        <v>0</v>
      </c>
      <c r="J27" s="157">
        <f t="shared" si="3"/>
        <v>0</v>
      </c>
    </row>
    <row r="28" spans="2:10" s="152" customFormat="1" ht="23.25" customHeight="1">
      <c r="B28" s="153" t="s">
        <v>94</v>
      </c>
      <c r="C28" s="154">
        <v>40</v>
      </c>
      <c r="D28" s="154">
        <v>0</v>
      </c>
      <c r="E28" s="155">
        <f t="shared" si="1"/>
        <v>0</v>
      </c>
      <c r="F28" s="154">
        <f t="shared" si="0"/>
        <v>-40</v>
      </c>
      <c r="H28" s="156">
        <f t="shared" si="2"/>
        <v>0</v>
      </c>
      <c r="I28" s="157">
        <f t="shared" si="3"/>
        <v>0</v>
      </c>
      <c r="J28" s="157">
        <f t="shared" si="3"/>
        <v>0</v>
      </c>
    </row>
    <row r="29" spans="2:10" s="152" customFormat="1" ht="23.25" customHeight="1">
      <c r="B29" s="153" t="s">
        <v>95</v>
      </c>
      <c r="C29" s="154">
        <v>0</v>
      </c>
      <c r="D29" s="154">
        <v>0</v>
      </c>
      <c r="E29" s="155" t="s">
        <v>107</v>
      </c>
      <c r="F29" s="154">
        <f t="shared" si="0"/>
        <v>0</v>
      </c>
      <c r="H29" s="156">
        <f t="shared" si="2"/>
        <v>0</v>
      </c>
      <c r="I29" s="157">
        <f t="shared" si="3"/>
        <v>0</v>
      </c>
      <c r="J29" s="157">
        <f t="shared" si="3"/>
        <v>0</v>
      </c>
    </row>
    <row r="30" spans="2:10" s="152" customFormat="1" ht="23.25" customHeight="1">
      <c r="B30" s="153" t="s">
        <v>96</v>
      </c>
      <c r="C30" s="154">
        <v>1048</v>
      </c>
      <c r="D30" s="154">
        <v>405</v>
      </c>
      <c r="E30" s="155">
        <f t="shared" si="1"/>
        <v>38.6</v>
      </c>
      <c r="F30" s="154">
        <f t="shared" si="0"/>
        <v>-643</v>
      </c>
      <c r="H30" s="156">
        <f t="shared" si="2"/>
        <v>26.1</v>
      </c>
      <c r="I30" s="157">
        <f t="shared" si="3"/>
        <v>1</v>
      </c>
      <c r="J30" s="157">
        <f t="shared" si="3"/>
        <v>0.4</v>
      </c>
    </row>
    <row r="31" spans="2:10" s="152" customFormat="1" ht="23.25" customHeight="1">
      <c r="B31" s="153" t="s">
        <v>97</v>
      </c>
      <c r="C31" s="154">
        <v>1046</v>
      </c>
      <c r="D31" s="154">
        <v>22</v>
      </c>
      <c r="E31" s="155">
        <f t="shared" si="1"/>
        <v>2.1</v>
      </c>
      <c r="F31" s="154">
        <f t="shared" si="0"/>
        <v>-1024</v>
      </c>
      <c r="H31" s="156">
        <f t="shared" si="2"/>
        <v>1.4</v>
      </c>
      <c r="I31" s="157">
        <f t="shared" si="3"/>
        <v>1</v>
      </c>
      <c r="J31" s="157">
        <f t="shared" si="3"/>
        <v>0</v>
      </c>
    </row>
    <row r="32" spans="2:10" s="152" customFormat="1" ht="23.25" customHeight="1">
      <c r="B32" s="153" t="s">
        <v>98</v>
      </c>
      <c r="C32" s="154">
        <v>156</v>
      </c>
      <c r="D32" s="154">
        <v>271</v>
      </c>
      <c r="E32" s="155">
        <f t="shared" si="1"/>
        <v>173.7</v>
      </c>
      <c r="F32" s="154">
        <f t="shared" si="0"/>
        <v>115</v>
      </c>
      <c r="H32" s="156">
        <f t="shared" si="2"/>
        <v>17.5</v>
      </c>
      <c r="I32" s="157">
        <f t="shared" si="3"/>
        <v>0.2</v>
      </c>
      <c r="J32" s="157">
        <f t="shared" si="3"/>
        <v>0.3</v>
      </c>
    </row>
    <row r="33" spans="2:10" s="152" customFormat="1" ht="23.25" customHeight="1">
      <c r="B33" s="153" t="s">
        <v>99</v>
      </c>
      <c r="C33" s="154">
        <v>182</v>
      </c>
      <c r="D33" s="154">
        <v>0</v>
      </c>
      <c r="E33" s="155">
        <f t="shared" si="1"/>
        <v>0</v>
      </c>
      <c r="F33" s="154">
        <f t="shared" si="0"/>
        <v>-182</v>
      </c>
      <c r="H33" s="158">
        <f t="shared" si="2"/>
        <v>0</v>
      </c>
      <c r="I33" s="157">
        <f t="shared" si="3"/>
        <v>0.2</v>
      </c>
      <c r="J33" s="157">
        <f t="shared" si="3"/>
        <v>0</v>
      </c>
    </row>
    <row r="34" spans="2:10" ht="22.5" customHeight="1">
      <c r="B34" s="186" t="s">
        <v>100</v>
      </c>
      <c r="C34" s="187">
        <v>419</v>
      </c>
      <c r="D34" s="187">
        <v>350</v>
      </c>
      <c r="E34" s="155">
        <f>ROUND(D34/C34*100,1)</f>
        <v>83.5</v>
      </c>
      <c r="F34" s="154">
        <f>D34-C34</f>
        <v>-69</v>
      </c>
      <c r="H34" s="160">
        <f t="shared" si="2"/>
        <v>22.6</v>
      </c>
      <c r="I34" s="160">
        <f t="shared" si="3"/>
        <v>0.4</v>
      </c>
      <c r="J34" s="160">
        <f t="shared" si="3"/>
        <v>0.4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E15" sqref="E15"/>
    </sheetView>
  </sheetViews>
  <sheetFormatPr defaultColWidth="8.8515625" defaultRowHeight="15"/>
  <cols>
    <col min="1" max="1" width="45.57421875" style="77" customWidth="1"/>
    <col min="2" max="3" width="11.57421875" style="77" customWidth="1"/>
    <col min="4" max="4" width="14.28125" style="77" customWidth="1"/>
    <col min="5" max="5" width="15.28125" style="77" customWidth="1"/>
    <col min="6" max="8" width="8.8515625" style="77" customWidth="1"/>
    <col min="9" max="9" width="43.00390625" style="77" customWidth="1"/>
    <col min="10" max="16384" width="8.8515625" style="77" customWidth="1"/>
  </cols>
  <sheetData>
    <row r="1" spans="1:5" s="72" customFormat="1" ht="41.25" customHeight="1">
      <c r="A1" s="222" t="s">
        <v>132</v>
      </c>
      <c r="B1" s="222"/>
      <c r="C1" s="222"/>
      <c r="D1" s="222"/>
      <c r="E1" s="222"/>
    </row>
    <row r="2" spans="1:5" s="72" customFormat="1" ht="21.75" customHeight="1">
      <c r="A2" s="223" t="s">
        <v>29</v>
      </c>
      <c r="B2" s="223"/>
      <c r="C2" s="223"/>
      <c r="D2" s="223"/>
      <c r="E2" s="223"/>
    </row>
    <row r="3" spans="1:5" s="74" customFormat="1" ht="12" customHeight="1" thickBot="1">
      <c r="A3" s="73"/>
      <c r="B3" s="73"/>
      <c r="C3" s="73"/>
      <c r="D3" s="73"/>
      <c r="E3" s="73"/>
    </row>
    <row r="4" spans="1:5" s="74" customFormat="1" ht="21" customHeight="1">
      <c r="A4" s="224"/>
      <c r="B4" s="226" t="s">
        <v>1</v>
      </c>
      <c r="C4" s="228" t="s">
        <v>106</v>
      </c>
      <c r="D4" s="230" t="s">
        <v>70</v>
      </c>
      <c r="E4" s="231"/>
    </row>
    <row r="5" spans="1:5" s="74" customFormat="1" ht="26.25" customHeight="1">
      <c r="A5" s="225"/>
      <c r="B5" s="227"/>
      <c r="C5" s="229"/>
      <c r="D5" s="162" t="s">
        <v>72</v>
      </c>
      <c r="E5" s="174" t="s">
        <v>3</v>
      </c>
    </row>
    <row r="6" spans="1:5" s="75" customFormat="1" ht="34.5" customHeight="1">
      <c r="A6" s="175" t="s">
        <v>30</v>
      </c>
      <c r="B6" s="176">
        <f>SUM(B7:B25)</f>
        <v>3521</v>
      </c>
      <c r="C6" s="177">
        <f>SUM(C7:C25)</f>
        <v>1551</v>
      </c>
      <c r="D6" s="178">
        <f>C6-B6</f>
        <v>-1970</v>
      </c>
      <c r="E6" s="179">
        <f>ROUND(C6/B6*100,1)</f>
        <v>44</v>
      </c>
    </row>
    <row r="7" spans="1:9" ht="39.75" customHeight="1">
      <c r="A7" s="180" t="s">
        <v>31</v>
      </c>
      <c r="B7" s="206">
        <v>44</v>
      </c>
      <c r="C7" s="206">
        <v>11</v>
      </c>
      <c r="D7" s="181">
        <f aca="true" t="shared" si="0" ref="D7:D25">C7-B7</f>
        <v>-33</v>
      </c>
      <c r="E7" s="182">
        <f aca="true" t="shared" si="1" ref="E7:E25">ROUND(C7/B7*100,1)</f>
        <v>25</v>
      </c>
      <c r="F7" s="75"/>
      <c r="G7" s="76"/>
      <c r="I7" s="78"/>
    </row>
    <row r="8" spans="1:9" ht="44.25" customHeight="1">
      <c r="A8" s="180" t="s">
        <v>32</v>
      </c>
      <c r="B8" s="206">
        <v>431</v>
      </c>
      <c r="C8" s="206">
        <v>0</v>
      </c>
      <c r="D8" s="181">
        <f t="shared" si="0"/>
        <v>-431</v>
      </c>
      <c r="E8" s="182">
        <f t="shared" si="1"/>
        <v>0</v>
      </c>
      <c r="F8" s="75"/>
      <c r="G8" s="76"/>
      <c r="I8" s="78"/>
    </row>
    <row r="9" spans="1:9" s="79" customFormat="1" ht="27" customHeight="1">
      <c r="A9" s="180" t="s">
        <v>33</v>
      </c>
      <c r="B9" s="206">
        <v>15</v>
      </c>
      <c r="C9" s="206">
        <v>36</v>
      </c>
      <c r="D9" s="181">
        <f t="shared" si="0"/>
        <v>21</v>
      </c>
      <c r="E9" s="182">
        <f t="shared" si="1"/>
        <v>240</v>
      </c>
      <c r="F9" s="75"/>
      <c r="G9" s="76"/>
      <c r="H9" s="77"/>
      <c r="I9" s="78"/>
    </row>
    <row r="10" spans="1:11" ht="43.5" customHeight="1">
      <c r="A10" s="180" t="s">
        <v>34</v>
      </c>
      <c r="B10" s="206">
        <v>27</v>
      </c>
      <c r="C10" s="206">
        <v>0</v>
      </c>
      <c r="D10" s="181">
        <f t="shared" si="0"/>
        <v>-27</v>
      </c>
      <c r="E10" s="182">
        <f t="shared" si="1"/>
        <v>0</v>
      </c>
      <c r="F10" s="75"/>
      <c r="G10" s="76"/>
      <c r="I10" s="78"/>
      <c r="K10" s="80"/>
    </row>
    <row r="11" spans="1:9" ht="42" customHeight="1">
      <c r="A11" s="180" t="s">
        <v>35</v>
      </c>
      <c r="B11" s="206">
        <v>0</v>
      </c>
      <c r="C11" s="206">
        <v>0</v>
      </c>
      <c r="D11" s="181">
        <f t="shared" si="0"/>
        <v>0</v>
      </c>
      <c r="E11" s="182" t="s">
        <v>107</v>
      </c>
      <c r="F11" s="75"/>
      <c r="G11" s="76"/>
      <c r="I11" s="78"/>
    </row>
    <row r="12" spans="1:9" ht="19.5" customHeight="1">
      <c r="A12" s="180" t="s">
        <v>36</v>
      </c>
      <c r="B12" s="206">
        <v>9</v>
      </c>
      <c r="C12" s="206">
        <v>31</v>
      </c>
      <c r="D12" s="181">
        <f t="shared" si="0"/>
        <v>22</v>
      </c>
      <c r="E12" s="182">
        <f t="shared" si="1"/>
        <v>344.4</v>
      </c>
      <c r="F12" s="75"/>
      <c r="G12" s="76"/>
      <c r="I12" s="163"/>
    </row>
    <row r="13" spans="1:9" ht="41.25" customHeight="1">
      <c r="A13" s="180" t="s">
        <v>37</v>
      </c>
      <c r="B13" s="206">
        <v>96</v>
      </c>
      <c r="C13" s="206">
        <v>16</v>
      </c>
      <c r="D13" s="181">
        <f t="shared" si="0"/>
        <v>-80</v>
      </c>
      <c r="E13" s="182">
        <f t="shared" si="1"/>
        <v>16.7</v>
      </c>
      <c r="F13" s="75"/>
      <c r="G13" s="76"/>
      <c r="I13" s="78"/>
    </row>
    <row r="14" spans="1:9" ht="41.25" customHeight="1">
      <c r="A14" s="180" t="s">
        <v>38</v>
      </c>
      <c r="B14" s="206">
        <v>11</v>
      </c>
      <c r="C14" s="206">
        <v>1</v>
      </c>
      <c r="D14" s="181">
        <f t="shared" si="0"/>
        <v>-10</v>
      </c>
      <c r="E14" s="182" t="s">
        <v>107</v>
      </c>
      <c r="F14" s="75"/>
      <c r="G14" s="76"/>
      <c r="I14" s="78"/>
    </row>
    <row r="15" spans="1:9" ht="42" customHeight="1">
      <c r="A15" s="180" t="s">
        <v>39</v>
      </c>
      <c r="B15" s="206">
        <v>0</v>
      </c>
      <c r="C15" s="206">
        <v>0</v>
      </c>
      <c r="D15" s="181">
        <f t="shared" si="0"/>
        <v>0</v>
      </c>
      <c r="E15" s="182" t="s">
        <v>107</v>
      </c>
      <c r="F15" s="75"/>
      <c r="G15" s="76"/>
      <c r="I15" s="78"/>
    </row>
    <row r="16" spans="1:9" ht="23.25" customHeight="1">
      <c r="A16" s="180" t="s">
        <v>40</v>
      </c>
      <c r="B16" s="206">
        <v>0</v>
      </c>
      <c r="C16" s="206">
        <v>96</v>
      </c>
      <c r="D16" s="181">
        <f t="shared" si="0"/>
        <v>96</v>
      </c>
      <c r="E16" s="182" t="s">
        <v>107</v>
      </c>
      <c r="F16" s="75"/>
      <c r="G16" s="76"/>
      <c r="I16" s="78"/>
    </row>
    <row r="17" spans="1:9" ht="22.5" customHeight="1">
      <c r="A17" s="180" t="s">
        <v>41</v>
      </c>
      <c r="B17" s="207">
        <v>3</v>
      </c>
      <c r="C17" s="207">
        <v>2</v>
      </c>
      <c r="D17" s="181">
        <f t="shared" si="0"/>
        <v>-1</v>
      </c>
      <c r="E17" s="182">
        <f t="shared" si="1"/>
        <v>66.7</v>
      </c>
      <c r="F17" s="75"/>
      <c r="G17" s="76"/>
      <c r="I17" s="78"/>
    </row>
    <row r="18" spans="1:9" ht="22.5" customHeight="1">
      <c r="A18" s="180" t="s">
        <v>42</v>
      </c>
      <c r="B18" s="206">
        <v>17</v>
      </c>
      <c r="C18" s="206">
        <v>0</v>
      </c>
      <c r="D18" s="181">
        <f t="shared" si="0"/>
        <v>-17</v>
      </c>
      <c r="E18" s="182">
        <f t="shared" si="1"/>
        <v>0</v>
      </c>
      <c r="F18" s="75"/>
      <c r="G18" s="76"/>
      <c r="I18" s="78"/>
    </row>
    <row r="19" spans="1:9" ht="38.25" customHeight="1">
      <c r="A19" s="180" t="s">
        <v>43</v>
      </c>
      <c r="B19" s="206">
        <v>29</v>
      </c>
      <c r="C19" s="206">
        <v>0</v>
      </c>
      <c r="D19" s="181">
        <f t="shared" si="0"/>
        <v>-29</v>
      </c>
      <c r="E19" s="182">
        <f t="shared" si="1"/>
        <v>0</v>
      </c>
      <c r="F19" s="75"/>
      <c r="G19" s="76"/>
      <c r="I19" s="164"/>
    </row>
    <row r="20" spans="1:9" ht="35.25" customHeight="1">
      <c r="A20" s="180" t="s">
        <v>44</v>
      </c>
      <c r="B20" s="206">
        <v>88</v>
      </c>
      <c r="C20" s="206">
        <v>315</v>
      </c>
      <c r="D20" s="181">
        <f t="shared" si="0"/>
        <v>227</v>
      </c>
      <c r="E20" s="182">
        <f t="shared" si="1"/>
        <v>358</v>
      </c>
      <c r="F20" s="75"/>
      <c r="G20" s="76"/>
      <c r="I20" s="78"/>
    </row>
    <row r="21" spans="1:9" ht="41.25" customHeight="1">
      <c r="A21" s="180" t="s">
        <v>45</v>
      </c>
      <c r="B21" s="206">
        <v>1709</v>
      </c>
      <c r="C21" s="206">
        <v>432</v>
      </c>
      <c r="D21" s="181">
        <f t="shared" si="0"/>
        <v>-1277</v>
      </c>
      <c r="E21" s="182">
        <f t="shared" si="1"/>
        <v>25.3</v>
      </c>
      <c r="F21" s="75"/>
      <c r="G21" s="76"/>
      <c r="I21" s="78"/>
    </row>
    <row r="22" spans="1:9" ht="19.5" customHeight="1">
      <c r="A22" s="180" t="s">
        <v>46</v>
      </c>
      <c r="B22" s="206">
        <v>247</v>
      </c>
      <c r="C22" s="206">
        <v>201</v>
      </c>
      <c r="D22" s="181">
        <f t="shared" si="0"/>
        <v>-46</v>
      </c>
      <c r="E22" s="182">
        <f t="shared" si="1"/>
        <v>81.4</v>
      </c>
      <c r="F22" s="75"/>
      <c r="G22" s="76"/>
      <c r="I22" s="78"/>
    </row>
    <row r="23" spans="1:9" ht="39" customHeight="1">
      <c r="A23" s="180" t="s">
        <v>47</v>
      </c>
      <c r="B23" s="206">
        <v>771</v>
      </c>
      <c r="C23" s="206">
        <v>410</v>
      </c>
      <c r="D23" s="181">
        <f t="shared" si="0"/>
        <v>-361</v>
      </c>
      <c r="E23" s="182">
        <f t="shared" si="1"/>
        <v>53.2</v>
      </c>
      <c r="F23" s="75"/>
      <c r="G23" s="76"/>
      <c r="I23" s="78"/>
    </row>
    <row r="24" spans="1:9" ht="38.25" customHeight="1">
      <c r="A24" s="180" t="s">
        <v>48</v>
      </c>
      <c r="B24" s="206">
        <v>8</v>
      </c>
      <c r="C24" s="206">
        <v>0</v>
      </c>
      <c r="D24" s="181">
        <f t="shared" si="0"/>
        <v>-8</v>
      </c>
      <c r="E24" s="182">
        <f t="shared" si="1"/>
        <v>0</v>
      </c>
      <c r="F24" s="75"/>
      <c r="G24" s="76"/>
      <c r="I24" s="78"/>
    </row>
    <row r="25" spans="1:9" ht="22.5" customHeight="1" thickBot="1">
      <c r="A25" s="183" t="s">
        <v>49</v>
      </c>
      <c r="B25" s="206">
        <v>16</v>
      </c>
      <c r="C25" s="206">
        <v>0</v>
      </c>
      <c r="D25" s="184">
        <f t="shared" si="0"/>
        <v>-16</v>
      </c>
      <c r="E25" s="185">
        <f t="shared" si="1"/>
        <v>0</v>
      </c>
      <c r="F25" s="75"/>
      <c r="G25" s="76"/>
      <c r="I25" s="78"/>
    </row>
    <row r="26" spans="1:9" ht="15.75">
      <c r="A26" s="81"/>
      <c r="B26" s="81"/>
      <c r="C26" s="81"/>
      <c r="D26" s="81"/>
      <c r="E26" s="81"/>
      <c r="I26" s="78"/>
    </row>
    <row r="27" spans="1:5" ht="12.75">
      <c r="A27" s="81"/>
      <c r="B27" s="81"/>
      <c r="C27" s="81"/>
      <c r="D27" s="81"/>
      <c r="E27" s="8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12" sqref="C12"/>
    </sheetView>
  </sheetViews>
  <sheetFormatPr defaultColWidth="8.8515625" defaultRowHeight="15"/>
  <cols>
    <col min="1" max="1" width="52.8515625" style="77" customWidth="1"/>
    <col min="2" max="2" width="21.28125" style="77" customWidth="1"/>
    <col min="3" max="4" width="22.00390625" style="77" customWidth="1"/>
    <col min="5" max="5" width="21.57421875" style="77" customWidth="1"/>
    <col min="6" max="6" width="8.8515625" style="77" customWidth="1"/>
    <col min="7" max="7" width="10.8515625" style="77" bestFit="1" customWidth="1"/>
    <col min="8" max="16384" width="8.8515625" style="77" customWidth="1"/>
  </cols>
  <sheetData>
    <row r="1" spans="1:5" s="72" customFormat="1" ht="49.5" customHeight="1">
      <c r="A1" s="232" t="s">
        <v>133</v>
      </c>
      <c r="B1" s="232"/>
      <c r="C1" s="232"/>
      <c r="D1" s="232"/>
      <c r="E1" s="232"/>
    </row>
    <row r="2" spans="1:5" s="72" customFormat="1" ht="20.25" customHeight="1">
      <c r="A2" s="233" t="s">
        <v>50</v>
      </c>
      <c r="B2" s="233"/>
      <c r="C2" s="233"/>
      <c r="D2" s="233"/>
      <c r="E2" s="233"/>
    </row>
    <row r="3" spans="1:5" s="72" customFormat="1" ht="17.25" customHeight="1" thickBot="1">
      <c r="A3" s="161"/>
      <c r="B3" s="161"/>
      <c r="C3" s="161"/>
      <c r="D3" s="161"/>
      <c r="E3" s="161"/>
    </row>
    <row r="4" spans="1:5" s="74" customFormat="1" ht="25.5" customHeight="1">
      <c r="A4" s="234"/>
      <c r="B4" s="236" t="s">
        <v>1</v>
      </c>
      <c r="C4" s="238" t="s">
        <v>106</v>
      </c>
      <c r="D4" s="238" t="s">
        <v>70</v>
      </c>
      <c r="E4" s="240"/>
    </row>
    <row r="5" spans="1:5" s="74" customFormat="1" ht="37.5" customHeight="1">
      <c r="A5" s="235"/>
      <c r="B5" s="237"/>
      <c r="C5" s="239"/>
      <c r="D5" s="165" t="s">
        <v>72</v>
      </c>
      <c r="E5" s="166" t="s">
        <v>3</v>
      </c>
    </row>
    <row r="6" spans="1:7" s="83" customFormat="1" ht="34.5" customHeight="1">
      <c r="A6" s="167" t="s">
        <v>30</v>
      </c>
      <c r="B6" s="82">
        <f>SUM(B7:B15)</f>
        <v>3521</v>
      </c>
      <c r="C6" s="82">
        <f>SUM(C7:C15)</f>
        <v>1551</v>
      </c>
      <c r="D6" s="82">
        <f>C6-B6</f>
        <v>-1970</v>
      </c>
      <c r="E6" s="168">
        <f>ROUND(C6/B6*100,1)</f>
        <v>44</v>
      </c>
      <c r="G6" s="84"/>
    </row>
    <row r="7" spans="1:11" ht="51" customHeight="1">
      <c r="A7" s="169" t="s">
        <v>51</v>
      </c>
      <c r="B7" s="207">
        <v>860</v>
      </c>
      <c r="C7" s="207">
        <v>283</v>
      </c>
      <c r="D7" s="85">
        <f aca="true" t="shared" si="0" ref="D7:D15">C7-B7</f>
        <v>-577</v>
      </c>
      <c r="E7" s="170">
        <f aca="true" t="shared" si="1" ref="E7:E15">ROUND(C7/B7*100,1)</f>
        <v>32.9</v>
      </c>
      <c r="G7" s="84"/>
      <c r="H7" s="86"/>
      <c r="K7" s="86"/>
    </row>
    <row r="8" spans="1:11" ht="35.25" customHeight="1">
      <c r="A8" s="169" t="s">
        <v>52</v>
      </c>
      <c r="B8" s="206">
        <v>1018</v>
      </c>
      <c r="C8" s="206">
        <v>230</v>
      </c>
      <c r="D8" s="85">
        <f t="shared" si="0"/>
        <v>-788</v>
      </c>
      <c r="E8" s="170">
        <f t="shared" si="1"/>
        <v>22.6</v>
      </c>
      <c r="G8" s="84"/>
      <c r="H8" s="86"/>
      <c r="K8" s="86"/>
    </row>
    <row r="9" spans="1:11" s="79" customFormat="1" ht="25.5" customHeight="1">
      <c r="A9" s="169" t="s">
        <v>53</v>
      </c>
      <c r="B9" s="206">
        <v>507</v>
      </c>
      <c r="C9" s="206">
        <v>197</v>
      </c>
      <c r="D9" s="85">
        <f t="shared" si="0"/>
        <v>-310</v>
      </c>
      <c r="E9" s="170">
        <f t="shared" si="1"/>
        <v>38.9</v>
      </c>
      <c r="F9" s="77"/>
      <c r="G9" s="84"/>
      <c r="H9" s="86"/>
      <c r="I9" s="77"/>
      <c r="K9" s="86"/>
    </row>
    <row r="10" spans="1:11" ht="36.75" customHeight="1">
      <c r="A10" s="169" t="s">
        <v>54</v>
      </c>
      <c r="B10" s="206">
        <v>84</v>
      </c>
      <c r="C10" s="206">
        <v>72</v>
      </c>
      <c r="D10" s="85">
        <f t="shared" si="0"/>
        <v>-12</v>
      </c>
      <c r="E10" s="170">
        <f t="shared" si="1"/>
        <v>85.7</v>
      </c>
      <c r="G10" s="84"/>
      <c r="H10" s="86"/>
      <c r="K10" s="86"/>
    </row>
    <row r="11" spans="1:11" ht="28.5" customHeight="1">
      <c r="A11" s="169" t="s">
        <v>55</v>
      </c>
      <c r="B11" s="206">
        <v>377</v>
      </c>
      <c r="C11" s="206">
        <v>262</v>
      </c>
      <c r="D11" s="85">
        <f t="shared" si="0"/>
        <v>-115</v>
      </c>
      <c r="E11" s="170">
        <f t="shared" si="1"/>
        <v>69.5</v>
      </c>
      <c r="G11" s="84"/>
      <c r="H11" s="86"/>
      <c r="K11" s="86"/>
    </row>
    <row r="12" spans="1:11" ht="59.25" customHeight="1">
      <c r="A12" s="169" t="s">
        <v>56</v>
      </c>
      <c r="B12" s="206">
        <v>0</v>
      </c>
      <c r="C12" s="206">
        <v>6</v>
      </c>
      <c r="D12" s="85">
        <f t="shared" si="0"/>
        <v>6</v>
      </c>
      <c r="E12" s="170" t="s">
        <v>107</v>
      </c>
      <c r="G12" s="84"/>
      <c r="H12" s="86"/>
      <c r="K12" s="86"/>
    </row>
    <row r="13" spans="1:18" ht="30.75" customHeight="1">
      <c r="A13" s="169" t="s">
        <v>57</v>
      </c>
      <c r="B13" s="206">
        <v>62</v>
      </c>
      <c r="C13" s="206">
        <v>147</v>
      </c>
      <c r="D13" s="85">
        <f t="shared" si="0"/>
        <v>85</v>
      </c>
      <c r="E13" s="170">
        <f t="shared" si="1"/>
        <v>237.1</v>
      </c>
      <c r="G13" s="84"/>
      <c r="H13" s="86"/>
      <c r="K13" s="86"/>
      <c r="R13" s="87"/>
    </row>
    <row r="14" spans="1:18" ht="75" customHeight="1">
      <c r="A14" s="169" t="s">
        <v>58</v>
      </c>
      <c r="B14" s="206">
        <v>450</v>
      </c>
      <c r="C14" s="206">
        <v>103</v>
      </c>
      <c r="D14" s="85">
        <f t="shared" si="0"/>
        <v>-347</v>
      </c>
      <c r="E14" s="170">
        <f t="shared" si="1"/>
        <v>22.9</v>
      </c>
      <c r="G14" s="84"/>
      <c r="H14" s="86"/>
      <c r="K14" s="86"/>
      <c r="R14" s="87"/>
    </row>
    <row r="15" spans="1:18" ht="33" customHeight="1" thickBot="1">
      <c r="A15" s="171" t="s">
        <v>59</v>
      </c>
      <c r="B15" s="206">
        <v>163</v>
      </c>
      <c r="C15" s="206">
        <v>251</v>
      </c>
      <c r="D15" s="172">
        <f t="shared" si="0"/>
        <v>88</v>
      </c>
      <c r="E15" s="173">
        <f t="shared" si="1"/>
        <v>154</v>
      </c>
      <c r="G15" s="84"/>
      <c r="H15" s="86"/>
      <c r="K15" s="86"/>
      <c r="R15" s="87"/>
    </row>
    <row r="16" spans="1:18" ht="12.75">
      <c r="A16" s="81"/>
      <c r="B16" s="81"/>
      <c r="C16" s="81"/>
      <c r="D16" s="81"/>
      <c r="R16" s="87"/>
    </row>
    <row r="17" spans="1:18" ht="12.75">
      <c r="A17" s="81"/>
      <c r="B17" s="81"/>
      <c r="C17" s="81"/>
      <c r="D17" s="81"/>
      <c r="R17" s="87"/>
    </row>
    <row r="18" ht="12.75">
      <c r="R18" s="87"/>
    </row>
    <row r="19" ht="12.75">
      <c r="R19" s="87"/>
    </row>
    <row r="20" ht="12.75">
      <c r="R20" s="87"/>
    </row>
    <row r="21" ht="12.75">
      <c r="R21" s="8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3">
      <selection activeCell="J23" sqref="J23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1" t="s">
        <v>128</v>
      </c>
      <c r="B1" s="241"/>
      <c r="C1" s="241"/>
      <c r="D1" s="241"/>
      <c r="E1" s="241"/>
    </row>
    <row r="2" spans="1:5" ht="27" customHeight="1">
      <c r="A2" s="242" t="s">
        <v>134</v>
      </c>
      <c r="B2" s="242"/>
      <c r="C2" s="242"/>
      <c r="D2" s="242"/>
      <c r="E2" s="242"/>
    </row>
    <row r="3" spans="1:6" ht="18" customHeight="1">
      <c r="A3" s="243" t="s">
        <v>0</v>
      </c>
      <c r="B3" s="243" t="s">
        <v>1</v>
      </c>
      <c r="C3" s="243" t="s">
        <v>106</v>
      </c>
      <c r="D3" s="244" t="s">
        <v>2</v>
      </c>
      <c r="E3" s="244"/>
      <c r="F3" s="2"/>
    </row>
    <row r="4" spans="1:6" ht="50.25" customHeight="1">
      <c r="A4" s="243"/>
      <c r="B4" s="243"/>
      <c r="C4" s="243"/>
      <c r="D4" s="71" t="s">
        <v>3</v>
      </c>
      <c r="E4" s="100" t="s">
        <v>101</v>
      </c>
      <c r="F4" s="2"/>
    </row>
    <row r="5" spans="1:6" ht="21" customHeight="1">
      <c r="A5" s="101" t="s">
        <v>114</v>
      </c>
      <c r="B5" s="92">
        <v>42378</v>
      </c>
      <c r="C5" s="92">
        <v>39944</v>
      </c>
      <c r="D5" s="90">
        <f aca="true" t="shared" si="0" ref="D5:D19">ROUND(C5/B5*100,1)</f>
        <v>94.3</v>
      </c>
      <c r="E5" s="190">
        <f aca="true" t="shared" si="1" ref="E5:E18">C5-B5</f>
        <v>-2434</v>
      </c>
      <c r="F5" s="1" t="s">
        <v>4</v>
      </c>
    </row>
    <row r="6" spans="1:5" ht="15.75">
      <c r="A6" s="102" t="s">
        <v>5</v>
      </c>
      <c r="B6" s="188">
        <v>18539</v>
      </c>
      <c r="C6" s="188">
        <v>15985</v>
      </c>
      <c r="D6" s="95">
        <f t="shared" si="0"/>
        <v>86.2</v>
      </c>
      <c r="E6" s="191">
        <f t="shared" si="1"/>
        <v>-2554</v>
      </c>
    </row>
    <row r="7" spans="1:7" ht="33" customHeight="1">
      <c r="A7" s="101" t="s">
        <v>127</v>
      </c>
      <c r="B7" s="92">
        <v>22955</v>
      </c>
      <c r="C7" s="99">
        <v>23767</v>
      </c>
      <c r="D7" s="90">
        <f t="shared" si="0"/>
        <v>103.5</v>
      </c>
      <c r="E7" s="190">
        <f t="shared" si="1"/>
        <v>812</v>
      </c>
      <c r="F7" s="3"/>
      <c r="G7" s="4"/>
    </row>
    <row r="8" spans="1:7" ht="31.5">
      <c r="A8" s="103" t="s">
        <v>115</v>
      </c>
      <c r="B8" s="188">
        <v>9685</v>
      </c>
      <c r="C8" s="189">
        <v>10227</v>
      </c>
      <c r="D8" s="90">
        <f t="shared" si="0"/>
        <v>105.6</v>
      </c>
      <c r="E8" s="190">
        <f t="shared" si="1"/>
        <v>542</v>
      </c>
      <c r="F8" s="3"/>
      <c r="G8" s="4"/>
    </row>
    <row r="9" spans="1:7" ht="33" customHeight="1">
      <c r="A9" s="104" t="s">
        <v>6</v>
      </c>
      <c r="B9" s="96">
        <v>42.2</v>
      </c>
      <c r="C9" s="96">
        <v>43</v>
      </c>
      <c r="D9" s="248" t="s">
        <v>135</v>
      </c>
      <c r="E9" s="249"/>
      <c r="F9" s="5"/>
      <c r="G9" s="4"/>
    </row>
    <row r="10" spans="1:7" ht="33" customHeight="1">
      <c r="A10" s="102" t="s">
        <v>116</v>
      </c>
      <c r="B10" s="188">
        <v>29</v>
      </c>
      <c r="C10" s="188">
        <v>13</v>
      </c>
      <c r="D10" s="97">
        <f>ROUND(C10/B10*100,1)</f>
        <v>44.8</v>
      </c>
      <c r="E10" s="193">
        <f>C10-B10</f>
        <v>-16</v>
      </c>
      <c r="F10" s="5"/>
      <c r="G10" s="4"/>
    </row>
    <row r="11" spans="1:7" ht="36" customHeight="1">
      <c r="A11" s="102" t="s">
        <v>117</v>
      </c>
      <c r="B11" s="188">
        <v>514</v>
      </c>
      <c r="C11" s="188">
        <v>307</v>
      </c>
      <c r="D11" s="97">
        <f>ROUND(C11/B11*100,1)</f>
        <v>59.7</v>
      </c>
      <c r="E11" s="193">
        <f>C11-B11</f>
        <v>-207</v>
      </c>
      <c r="F11" s="5"/>
      <c r="G11" s="4"/>
    </row>
    <row r="12" spans="1:5" ht="33" customHeight="1">
      <c r="A12" s="102" t="s">
        <v>118</v>
      </c>
      <c r="B12" s="189">
        <v>5913</v>
      </c>
      <c r="C12" s="188">
        <v>5863</v>
      </c>
      <c r="D12" s="95">
        <f t="shared" si="0"/>
        <v>99.2</v>
      </c>
      <c r="E12" s="191">
        <f t="shared" si="1"/>
        <v>-50</v>
      </c>
    </row>
    <row r="13" spans="1:5" ht="16.5" customHeight="1">
      <c r="A13" s="102" t="s">
        <v>119</v>
      </c>
      <c r="B13" s="189">
        <v>1093</v>
      </c>
      <c r="C13" s="188">
        <v>2768</v>
      </c>
      <c r="D13" s="95">
        <f>ROUND(C13/B13*100,1)</f>
        <v>253.2</v>
      </c>
      <c r="E13" s="191">
        <f>C13-B13</f>
        <v>1675</v>
      </c>
    </row>
    <row r="14" spans="1:5" ht="17.25" customHeight="1">
      <c r="A14" s="208" t="s">
        <v>120</v>
      </c>
      <c r="B14" s="209">
        <v>64</v>
      </c>
      <c r="C14" s="210">
        <v>206</v>
      </c>
      <c r="D14" s="95">
        <f>ROUND(C14/B14*100,1)</f>
        <v>321.9</v>
      </c>
      <c r="E14" s="191">
        <f>C14-B14</f>
        <v>142</v>
      </c>
    </row>
    <row r="15" spans="1:6" ht="33.75" customHeight="1">
      <c r="A15" s="101" t="s">
        <v>121</v>
      </c>
      <c r="B15" s="99">
        <v>9927</v>
      </c>
      <c r="C15" s="192">
        <v>8267</v>
      </c>
      <c r="D15" s="90">
        <f t="shared" si="0"/>
        <v>83.3</v>
      </c>
      <c r="E15" s="190">
        <f t="shared" si="1"/>
        <v>-1660</v>
      </c>
      <c r="F15" s="6"/>
    </row>
    <row r="16" spans="1:6" ht="31.5">
      <c r="A16" s="102" t="s">
        <v>122</v>
      </c>
      <c r="B16" s="188">
        <v>5275</v>
      </c>
      <c r="C16" s="188">
        <v>5634</v>
      </c>
      <c r="D16" s="98">
        <f t="shared" si="0"/>
        <v>106.8</v>
      </c>
      <c r="E16" s="191">
        <f t="shared" si="1"/>
        <v>359</v>
      </c>
      <c r="F16" s="7"/>
    </row>
    <row r="17" spans="1:11" ht="15.75">
      <c r="A17" s="101" t="s">
        <v>123</v>
      </c>
      <c r="B17" s="99">
        <v>29885</v>
      </c>
      <c r="C17" s="99">
        <v>35476</v>
      </c>
      <c r="D17" s="90">
        <f t="shared" si="0"/>
        <v>118.7</v>
      </c>
      <c r="E17" s="190">
        <f t="shared" si="1"/>
        <v>5591</v>
      </c>
      <c r="F17" s="7"/>
      <c r="K17" s="8"/>
    </row>
    <row r="18" spans="1:6" ht="16.5" customHeight="1">
      <c r="A18" s="102" t="s">
        <v>5</v>
      </c>
      <c r="B18" s="189">
        <v>28122</v>
      </c>
      <c r="C18" s="189">
        <v>33275</v>
      </c>
      <c r="D18" s="95">
        <f t="shared" si="0"/>
        <v>118.3</v>
      </c>
      <c r="E18" s="191">
        <f t="shared" si="1"/>
        <v>5153</v>
      </c>
      <c r="F18" s="7"/>
    </row>
    <row r="19" spans="1:6" ht="37.5" customHeight="1">
      <c r="A19" s="101" t="s">
        <v>136</v>
      </c>
      <c r="B19" s="99">
        <v>2011</v>
      </c>
      <c r="C19" s="92">
        <v>2547</v>
      </c>
      <c r="D19" s="95">
        <f t="shared" si="0"/>
        <v>126.7</v>
      </c>
      <c r="E19" s="194">
        <v>536</v>
      </c>
      <c r="F19" s="7"/>
    </row>
    <row r="20" spans="1:5" ht="9" customHeight="1">
      <c r="A20" s="250" t="s">
        <v>137</v>
      </c>
      <c r="B20" s="250"/>
      <c r="C20" s="250"/>
      <c r="D20" s="250"/>
      <c r="E20" s="250"/>
    </row>
    <row r="21" spans="1:5" ht="21.75" customHeight="1">
      <c r="A21" s="251"/>
      <c r="B21" s="251"/>
      <c r="C21" s="251"/>
      <c r="D21" s="251"/>
      <c r="E21" s="251"/>
    </row>
    <row r="22" spans="1:5" ht="12.75" customHeight="1">
      <c r="A22" s="243" t="s">
        <v>0</v>
      </c>
      <c r="B22" s="243" t="s">
        <v>102</v>
      </c>
      <c r="C22" s="243" t="s">
        <v>103</v>
      </c>
      <c r="D22" s="252" t="s">
        <v>2</v>
      </c>
      <c r="E22" s="253"/>
    </row>
    <row r="23" spans="1:5" ht="48.75" customHeight="1">
      <c r="A23" s="243"/>
      <c r="B23" s="243"/>
      <c r="C23" s="243"/>
      <c r="D23" s="71" t="s">
        <v>3</v>
      </c>
      <c r="E23" s="88" t="s">
        <v>104</v>
      </c>
    </row>
    <row r="24" spans="1:8" ht="26.25" customHeight="1">
      <c r="A24" s="101" t="s">
        <v>114</v>
      </c>
      <c r="B24" s="99">
        <v>19607</v>
      </c>
      <c r="C24" s="92">
        <v>17722</v>
      </c>
      <c r="D24" s="90">
        <f>ROUND(C24/B24*100,1)</f>
        <v>90.4</v>
      </c>
      <c r="E24" s="190">
        <f>C24-B24</f>
        <v>-1885</v>
      </c>
      <c r="G24" s="9"/>
      <c r="H24" s="9"/>
    </row>
    <row r="25" spans="1:5" ht="31.5">
      <c r="A25" s="101" t="s">
        <v>124</v>
      </c>
      <c r="B25" s="99">
        <v>16134</v>
      </c>
      <c r="C25" s="92">
        <v>14502</v>
      </c>
      <c r="D25" s="90">
        <f>ROUND(C25/B25*100,1)</f>
        <v>89.9</v>
      </c>
      <c r="E25" s="190">
        <f>C25-B25</f>
        <v>-1632</v>
      </c>
    </row>
    <row r="26" spans="1:5" ht="24" customHeight="1">
      <c r="A26" s="101" t="s">
        <v>125</v>
      </c>
      <c r="B26" s="92">
        <v>2795</v>
      </c>
      <c r="C26" s="92">
        <v>4392</v>
      </c>
      <c r="D26" s="90">
        <f>ROUND(C26/B26*100,1)</f>
        <v>157.1</v>
      </c>
      <c r="E26" s="190">
        <f>C26-B26</f>
        <v>1597</v>
      </c>
    </row>
    <row r="27" spans="1:5" ht="34.5" customHeight="1">
      <c r="A27" s="101" t="s">
        <v>126</v>
      </c>
      <c r="B27" s="89" t="s">
        <v>8</v>
      </c>
      <c r="C27" s="195">
        <v>4195</v>
      </c>
      <c r="D27" s="90" t="s">
        <v>8</v>
      </c>
      <c r="E27" s="71" t="s">
        <v>8</v>
      </c>
    </row>
    <row r="28" spans="1:10" ht="24.75" customHeight="1">
      <c r="A28" s="105" t="s">
        <v>9</v>
      </c>
      <c r="B28" s="92">
        <v>3971.63</v>
      </c>
      <c r="C28" s="92">
        <v>5026.07</v>
      </c>
      <c r="D28" s="91">
        <f>ROUND(C28/B28*100,1)</f>
        <v>126.5</v>
      </c>
      <c r="E28" s="93" t="s">
        <v>138</v>
      </c>
      <c r="F28" s="7"/>
      <c r="G28" s="7"/>
      <c r="I28" s="7"/>
      <c r="J28" s="10"/>
    </row>
    <row r="29" spans="1:5" ht="24.75" customHeight="1">
      <c r="A29" s="101" t="s">
        <v>10</v>
      </c>
      <c r="B29" s="94">
        <f>B24/B26</f>
        <v>7.0150268336314845</v>
      </c>
      <c r="C29" s="92">
        <f>C24/C26</f>
        <v>4.035063752276867</v>
      </c>
      <c r="D29" s="245" t="s">
        <v>139</v>
      </c>
      <c r="E29" s="246"/>
    </row>
    <row r="30" spans="1:5" ht="33" customHeight="1">
      <c r="A30" s="247"/>
      <c r="B30" s="247"/>
      <c r="C30" s="247"/>
      <c r="D30" s="247"/>
      <c r="E30" s="247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V42"/>
  <sheetViews>
    <sheetView tabSelected="1" view="pageBreakPreview" zoomScale="75" zoomScaleNormal="75" zoomScaleSheetLayoutView="75" zoomScalePageLayoutView="0" workbookViewId="0" topLeftCell="AV1">
      <selection activeCell="BQ10" sqref="BQ10:BQ35"/>
    </sheetView>
  </sheetViews>
  <sheetFormatPr defaultColWidth="9.140625" defaultRowHeight="15"/>
  <cols>
    <col min="1" max="1" width="35.8515625" style="14" customWidth="1"/>
    <col min="2" max="2" width="8.421875" style="14" customWidth="1"/>
    <col min="3" max="3" width="9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7.28125" style="14" customWidth="1"/>
    <col min="22" max="25" width="6.7109375" style="14" hidden="1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7.28125" style="14" customWidth="1"/>
    <col min="32" max="32" width="6.7109375" style="14" customWidth="1"/>
    <col min="33" max="33" width="8.28125" style="14" customWidth="1"/>
    <col min="34" max="34" width="7.421875" style="14" customWidth="1"/>
    <col min="35" max="35" width="7.140625" style="14" customWidth="1"/>
    <col min="36" max="36" width="6.7109375" style="14" customWidth="1"/>
    <col min="37" max="37" width="7.140625" style="14" customWidth="1"/>
    <col min="38" max="38" width="8.57421875" style="14" customWidth="1"/>
    <col min="39" max="39" width="9.421875" style="14" customWidth="1"/>
    <col min="40" max="41" width="7.28125" style="14" customWidth="1"/>
    <col min="42" max="45" width="7.421875" style="14" hidden="1" customWidth="1"/>
    <col min="46" max="46" width="7.57421875" style="14" customWidth="1"/>
    <col min="47" max="47" width="8.57421875" style="14" customWidth="1"/>
    <col min="48" max="48" width="7.421875" style="14" customWidth="1"/>
    <col min="49" max="49" width="7.7109375" style="14" customWidth="1"/>
    <col min="50" max="50" width="10.28125" style="14" customWidth="1"/>
    <col min="51" max="51" width="9.7109375" style="14" customWidth="1"/>
    <col min="52" max="52" width="6.7109375" style="14" customWidth="1"/>
    <col min="53" max="53" width="8.140625" style="14" customWidth="1"/>
    <col min="54" max="54" width="8.421875" style="14" customWidth="1"/>
    <col min="55" max="55" width="8.57421875" style="14" customWidth="1"/>
    <col min="56" max="56" width="6.00390625" style="14" customWidth="1"/>
    <col min="57" max="57" width="8.28125" style="14" customWidth="1"/>
    <col min="58" max="58" width="8.7109375" style="14" customWidth="1"/>
    <col min="59" max="59" width="9.421875" style="14" customWidth="1"/>
    <col min="60" max="60" width="6.421875" style="14" customWidth="1"/>
    <col min="61" max="61" width="9.00390625" style="14" customWidth="1"/>
    <col min="62" max="64" width="9.57421875" style="14" customWidth="1"/>
    <col min="65" max="68" width="10.28125" style="14" customWidth="1"/>
    <col min="69" max="69" width="6.57421875" style="14" customWidth="1"/>
    <col min="70" max="70" width="9.28125" style="14" customWidth="1"/>
    <col min="71" max="16384" width="9.140625" style="14" customWidth="1"/>
  </cols>
  <sheetData>
    <row r="1" spans="1:69" ht="21.75" customHeight="1">
      <c r="A1" s="11"/>
      <c r="B1" s="284" t="s">
        <v>129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B1" s="15"/>
      <c r="BD1" s="15"/>
      <c r="BE1" s="15"/>
      <c r="BG1" s="16"/>
      <c r="BL1" s="16"/>
      <c r="BM1" s="16"/>
      <c r="BQ1" s="16"/>
    </row>
    <row r="2" spans="1:68" ht="21.75" customHeight="1" thickBot="1">
      <c r="A2" s="17"/>
      <c r="B2" s="285" t="s">
        <v>140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9"/>
      <c r="AR2" s="19"/>
      <c r="AS2" s="19"/>
      <c r="AT2" s="19"/>
      <c r="AU2" s="255" t="s">
        <v>11</v>
      </c>
      <c r="AV2" s="255"/>
      <c r="AW2" s="19"/>
      <c r="AX2" s="19"/>
      <c r="AY2" s="19"/>
      <c r="AZ2" s="19"/>
      <c r="BA2" s="19"/>
      <c r="BB2" s="20"/>
      <c r="BC2" s="20"/>
      <c r="BD2" s="20"/>
      <c r="BE2" s="20"/>
      <c r="BF2" s="20"/>
      <c r="BG2" s="16"/>
      <c r="BJ2" s="16"/>
      <c r="BO2" s="254" t="s">
        <v>11</v>
      </c>
      <c r="BP2" s="254"/>
    </row>
    <row r="3" spans="1:69" ht="11.25" customHeight="1">
      <c r="A3" s="266"/>
      <c r="B3" s="269" t="s">
        <v>12</v>
      </c>
      <c r="C3" s="269"/>
      <c r="D3" s="269"/>
      <c r="E3" s="269"/>
      <c r="F3" s="257" t="s">
        <v>13</v>
      </c>
      <c r="G3" s="258"/>
      <c r="H3" s="258"/>
      <c r="I3" s="259"/>
      <c r="J3" s="257" t="s">
        <v>14</v>
      </c>
      <c r="K3" s="258"/>
      <c r="L3" s="258"/>
      <c r="M3" s="259"/>
      <c r="N3" s="271" t="s">
        <v>112</v>
      </c>
      <c r="O3" s="272"/>
      <c r="P3" s="272"/>
      <c r="Q3" s="273"/>
      <c r="R3" s="257" t="s">
        <v>15</v>
      </c>
      <c r="S3" s="258"/>
      <c r="T3" s="258"/>
      <c r="U3" s="259"/>
      <c r="V3" s="257" t="s">
        <v>16</v>
      </c>
      <c r="W3" s="258"/>
      <c r="X3" s="258"/>
      <c r="Y3" s="259"/>
      <c r="Z3" s="286" t="s">
        <v>17</v>
      </c>
      <c r="AA3" s="287"/>
      <c r="AB3" s="287"/>
      <c r="AC3" s="288"/>
      <c r="AD3" s="295" t="s">
        <v>108</v>
      </c>
      <c r="AE3" s="295"/>
      <c r="AF3" s="295"/>
      <c r="AG3" s="295"/>
      <c r="AH3" s="295"/>
      <c r="AI3" s="295"/>
      <c r="AJ3" s="295"/>
      <c r="AK3" s="295"/>
      <c r="AL3" s="257" t="s">
        <v>18</v>
      </c>
      <c r="AM3" s="258"/>
      <c r="AN3" s="258"/>
      <c r="AO3" s="259"/>
      <c r="AP3" s="21"/>
      <c r="AQ3" s="22"/>
      <c r="AR3" s="22"/>
      <c r="AS3" s="22"/>
      <c r="AT3" s="300" t="s">
        <v>19</v>
      </c>
      <c r="AU3" s="300"/>
      <c r="AV3" s="300"/>
      <c r="AW3" s="300"/>
      <c r="AX3" s="269" t="s">
        <v>20</v>
      </c>
      <c r="AY3" s="269"/>
      <c r="AZ3" s="269"/>
      <c r="BA3" s="269"/>
      <c r="BB3" s="257" t="s">
        <v>21</v>
      </c>
      <c r="BC3" s="258"/>
      <c r="BD3" s="258"/>
      <c r="BE3" s="259"/>
      <c r="BF3" s="269" t="s">
        <v>22</v>
      </c>
      <c r="BG3" s="269"/>
      <c r="BH3" s="269"/>
      <c r="BI3" s="269"/>
      <c r="BJ3" s="271" t="s">
        <v>141</v>
      </c>
      <c r="BK3" s="272"/>
      <c r="BL3" s="273"/>
      <c r="BM3" s="257" t="s">
        <v>23</v>
      </c>
      <c r="BN3" s="258"/>
      <c r="BO3" s="258"/>
      <c r="BP3" s="258"/>
      <c r="BQ3" s="259"/>
    </row>
    <row r="4" spans="1:69" ht="38.25" customHeight="1">
      <c r="A4" s="267"/>
      <c r="B4" s="269"/>
      <c r="C4" s="269"/>
      <c r="D4" s="269"/>
      <c r="E4" s="269"/>
      <c r="F4" s="260"/>
      <c r="G4" s="261"/>
      <c r="H4" s="261"/>
      <c r="I4" s="262"/>
      <c r="J4" s="260"/>
      <c r="K4" s="261"/>
      <c r="L4" s="261"/>
      <c r="M4" s="262"/>
      <c r="N4" s="274"/>
      <c r="O4" s="275"/>
      <c r="P4" s="275"/>
      <c r="Q4" s="276"/>
      <c r="R4" s="260"/>
      <c r="S4" s="261"/>
      <c r="T4" s="261"/>
      <c r="U4" s="262"/>
      <c r="V4" s="260"/>
      <c r="W4" s="261"/>
      <c r="X4" s="261"/>
      <c r="Y4" s="262"/>
      <c r="Z4" s="289"/>
      <c r="AA4" s="290"/>
      <c r="AB4" s="290"/>
      <c r="AC4" s="291"/>
      <c r="AD4" s="295" t="s">
        <v>109</v>
      </c>
      <c r="AE4" s="295"/>
      <c r="AF4" s="295"/>
      <c r="AG4" s="295"/>
      <c r="AH4" s="295" t="s">
        <v>110</v>
      </c>
      <c r="AI4" s="295"/>
      <c r="AJ4" s="295"/>
      <c r="AK4" s="295"/>
      <c r="AL4" s="260"/>
      <c r="AM4" s="261"/>
      <c r="AN4" s="261"/>
      <c r="AO4" s="262"/>
      <c r="AP4" s="23"/>
      <c r="AQ4" s="24"/>
      <c r="AR4" s="296" t="s">
        <v>24</v>
      </c>
      <c r="AS4" s="297"/>
      <c r="AT4" s="300"/>
      <c r="AU4" s="300"/>
      <c r="AV4" s="300"/>
      <c r="AW4" s="300"/>
      <c r="AX4" s="269"/>
      <c r="AY4" s="269"/>
      <c r="AZ4" s="269"/>
      <c r="BA4" s="269"/>
      <c r="BB4" s="260"/>
      <c r="BC4" s="261"/>
      <c r="BD4" s="261"/>
      <c r="BE4" s="262"/>
      <c r="BF4" s="269"/>
      <c r="BG4" s="269"/>
      <c r="BH4" s="269"/>
      <c r="BI4" s="269"/>
      <c r="BJ4" s="274"/>
      <c r="BK4" s="275"/>
      <c r="BL4" s="276"/>
      <c r="BM4" s="260"/>
      <c r="BN4" s="261"/>
      <c r="BO4" s="261"/>
      <c r="BP4" s="261"/>
      <c r="BQ4" s="262"/>
    </row>
    <row r="5" spans="1:69" ht="15" customHeight="1">
      <c r="A5" s="267"/>
      <c r="B5" s="270"/>
      <c r="C5" s="270"/>
      <c r="D5" s="270"/>
      <c r="E5" s="270"/>
      <c r="F5" s="260"/>
      <c r="G5" s="261"/>
      <c r="H5" s="261"/>
      <c r="I5" s="262"/>
      <c r="J5" s="263"/>
      <c r="K5" s="264"/>
      <c r="L5" s="264"/>
      <c r="M5" s="265"/>
      <c r="N5" s="277"/>
      <c r="O5" s="278"/>
      <c r="P5" s="278"/>
      <c r="Q5" s="279"/>
      <c r="R5" s="263"/>
      <c r="S5" s="264"/>
      <c r="T5" s="264"/>
      <c r="U5" s="265"/>
      <c r="V5" s="263"/>
      <c r="W5" s="264"/>
      <c r="X5" s="264"/>
      <c r="Y5" s="265"/>
      <c r="Z5" s="292"/>
      <c r="AA5" s="293"/>
      <c r="AB5" s="293"/>
      <c r="AC5" s="294"/>
      <c r="AD5" s="295"/>
      <c r="AE5" s="295"/>
      <c r="AF5" s="295"/>
      <c r="AG5" s="295"/>
      <c r="AH5" s="295"/>
      <c r="AI5" s="295"/>
      <c r="AJ5" s="295"/>
      <c r="AK5" s="295"/>
      <c r="AL5" s="263"/>
      <c r="AM5" s="264"/>
      <c r="AN5" s="264"/>
      <c r="AO5" s="265"/>
      <c r="AP5" s="25"/>
      <c r="AQ5" s="26"/>
      <c r="AR5" s="298"/>
      <c r="AS5" s="299"/>
      <c r="AT5" s="300"/>
      <c r="AU5" s="300"/>
      <c r="AV5" s="300"/>
      <c r="AW5" s="300"/>
      <c r="AX5" s="269"/>
      <c r="AY5" s="269"/>
      <c r="AZ5" s="269"/>
      <c r="BA5" s="269"/>
      <c r="BB5" s="263"/>
      <c r="BC5" s="264"/>
      <c r="BD5" s="264"/>
      <c r="BE5" s="265"/>
      <c r="BF5" s="269"/>
      <c r="BG5" s="269"/>
      <c r="BH5" s="269"/>
      <c r="BI5" s="269"/>
      <c r="BJ5" s="277"/>
      <c r="BK5" s="278"/>
      <c r="BL5" s="279"/>
      <c r="BM5" s="263"/>
      <c r="BN5" s="264"/>
      <c r="BO5" s="264"/>
      <c r="BP5" s="264"/>
      <c r="BQ5" s="265"/>
    </row>
    <row r="6" spans="1:69" ht="35.25" customHeight="1">
      <c r="A6" s="267"/>
      <c r="B6" s="280">
        <v>2017</v>
      </c>
      <c r="C6" s="281">
        <v>2018</v>
      </c>
      <c r="D6" s="283" t="s">
        <v>25</v>
      </c>
      <c r="E6" s="283"/>
      <c r="F6" s="280">
        <v>2017</v>
      </c>
      <c r="G6" s="281">
        <v>2018</v>
      </c>
      <c r="H6" s="283" t="s">
        <v>25</v>
      </c>
      <c r="I6" s="283"/>
      <c r="J6" s="280">
        <v>2017</v>
      </c>
      <c r="K6" s="281">
        <v>2018</v>
      </c>
      <c r="L6" s="301" t="s">
        <v>25</v>
      </c>
      <c r="M6" s="302"/>
      <c r="N6" s="280">
        <v>2017</v>
      </c>
      <c r="O6" s="281">
        <v>2018</v>
      </c>
      <c r="P6" s="283" t="s">
        <v>25</v>
      </c>
      <c r="Q6" s="283"/>
      <c r="R6" s="280">
        <v>2017</v>
      </c>
      <c r="S6" s="281">
        <v>2018</v>
      </c>
      <c r="T6" s="303" t="s">
        <v>25</v>
      </c>
      <c r="U6" s="303"/>
      <c r="V6" s="303">
        <v>2014</v>
      </c>
      <c r="W6" s="303">
        <v>2015</v>
      </c>
      <c r="X6" s="304" t="s">
        <v>25</v>
      </c>
      <c r="Y6" s="305"/>
      <c r="Z6" s="280">
        <v>2017</v>
      </c>
      <c r="AA6" s="281">
        <v>2018</v>
      </c>
      <c r="AB6" s="283" t="s">
        <v>25</v>
      </c>
      <c r="AC6" s="283"/>
      <c r="AD6" s="280">
        <v>2017</v>
      </c>
      <c r="AE6" s="281">
        <v>2018</v>
      </c>
      <c r="AF6" s="283" t="s">
        <v>25</v>
      </c>
      <c r="AG6" s="283"/>
      <c r="AH6" s="280">
        <v>2017</v>
      </c>
      <c r="AI6" s="281">
        <v>2018</v>
      </c>
      <c r="AJ6" s="283" t="s">
        <v>25</v>
      </c>
      <c r="AK6" s="283"/>
      <c r="AL6" s="280">
        <v>2017</v>
      </c>
      <c r="AM6" s="281">
        <v>2018</v>
      </c>
      <c r="AN6" s="283" t="s">
        <v>25</v>
      </c>
      <c r="AO6" s="283"/>
      <c r="AP6" s="27"/>
      <c r="AQ6" s="28"/>
      <c r="AR6" s="28"/>
      <c r="AS6" s="28"/>
      <c r="AT6" s="280">
        <v>2017</v>
      </c>
      <c r="AU6" s="281">
        <v>2018</v>
      </c>
      <c r="AV6" s="283" t="s">
        <v>25</v>
      </c>
      <c r="AW6" s="283"/>
      <c r="AX6" s="283" t="s">
        <v>26</v>
      </c>
      <c r="AY6" s="283"/>
      <c r="AZ6" s="283" t="s">
        <v>25</v>
      </c>
      <c r="BA6" s="283"/>
      <c r="BB6" s="280">
        <v>2017</v>
      </c>
      <c r="BC6" s="281">
        <v>2018</v>
      </c>
      <c r="BD6" s="283" t="s">
        <v>25</v>
      </c>
      <c r="BE6" s="283"/>
      <c r="BF6" s="280">
        <v>2017</v>
      </c>
      <c r="BG6" s="281">
        <v>2018</v>
      </c>
      <c r="BH6" s="283" t="s">
        <v>25</v>
      </c>
      <c r="BI6" s="283"/>
      <c r="BJ6" s="280">
        <v>2017</v>
      </c>
      <c r="BK6" s="281">
        <v>2018</v>
      </c>
      <c r="BL6" s="306" t="s">
        <v>27</v>
      </c>
      <c r="BM6" s="280">
        <v>2017</v>
      </c>
      <c r="BN6" s="280">
        <v>2018</v>
      </c>
      <c r="BO6" s="283" t="s">
        <v>25</v>
      </c>
      <c r="BP6" s="283"/>
      <c r="BQ6" s="256" t="s">
        <v>111</v>
      </c>
    </row>
    <row r="7" spans="1:69" s="36" customFormat="1" ht="18.75" customHeight="1">
      <c r="A7" s="268"/>
      <c r="B7" s="280"/>
      <c r="C7" s="282"/>
      <c r="D7" s="29" t="s">
        <v>3</v>
      </c>
      <c r="E7" s="29" t="s">
        <v>27</v>
      </c>
      <c r="F7" s="280"/>
      <c r="G7" s="282"/>
      <c r="H7" s="29" t="s">
        <v>3</v>
      </c>
      <c r="I7" s="29" t="s">
        <v>27</v>
      </c>
      <c r="J7" s="280"/>
      <c r="K7" s="282"/>
      <c r="L7" s="29" t="s">
        <v>3</v>
      </c>
      <c r="M7" s="29" t="s">
        <v>27</v>
      </c>
      <c r="N7" s="280"/>
      <c r="O7" s="282"/>
      <c r="P7" s="29" t="s">
        <v>3</v>
      </c>
      <c r="Q7" s="29" t="s">
        <v>27</v>
      </c>
      <c r="R7" s="280"/>
      <c r="S7" s="282"/>
      <c r="T7" s="30" t="s">
        <v>3</v>
      </c>
      <c r="U7" s="30" t="s">
        <v>27</v>
      </c>
      <c r="V7" s="303"/>
      <c r="W7" s="303"/>
      <c r="X7" s="30" t="s">
        <v>3</v>
      </c>
      <c r="Y7" s="30" t="s">
        <v>27</v>
      </c>
      <c r="Z7" s="280"/>
      <c r="AA7" s="282"/>
      <c r="AB7" s="29" t="s">
        <v>3</v>
      </c>
      <c r="AC7" s="29" t="s">
        <v>27</v>
      </c>
      <c r="AD7" s="280"/>
      <c r="AE7" s="282"/>
      <c r="AF7" s="29" t="s">
        <v>3</v>
      </c>
      <c r="AG7" s="29" t="s">
        <v>27</v>
      </c>
      <c r="AH7" s="280"/>
      <c r="AI7" s="282"/>
      <c r="AJ7" s="29" t="s">
        <v>3</v>
      </c>
      <c r="AK7" s="29" t="s">
        <v>27</v>
      </c>
      <c r="AL7" s="280"/>
      <c r="AM7" s="282"/>
      <c r="AN7" s="29" t="s">
        <v>3</v>
      </c>
      <c r="AO7" s="29" t="s">
        <v>27</v>
      </c>
      <c r="AP7" s="31">
        <v>2016</v>
      </c>
      <c r="AQ7" s="32">
        <v>2017</v>
      </c>
      <c r="AR7" s="33">
        <v>2016</v>
      </c>
      <c r="AS7" s="34">
        <v>2017</v>
      </c>
      <c r="AT7" s="280"/>
      <c r="AU7" s="282"/>
      <c r="AV7" s="29" t="s">
        <v>3</v>
      </c>
      <c r="AW7" s="29" t="s">
        <v>27</v>
      </c>
      <c r="AX7" s="35">
        <v>2017</v>
      </c>
      <c r="AY7" s="35">
        <v>2018</v>
      </c>
      <c r="AZ7" s="29" t="s">
        <v>3</v>
      </c>
      <c r="BA7" s="29" t="s">
        <v>27</v>
      </c>
      <c r="BB7" s="280"/>
      <c r="BC7" s="282"/>
      <c r="BD7" s="29" t="s">
        <v>3</v>
      </c>
      <c r="BE7" s="29" t="s">
        <v>27</v>
      </c>
      <c r="BF7" s="280"/>
      <c r="BG7" s="282"/>
      <c r="BH7" s="29" t="s">
        <v>3</v>
      </c>
      <c r="BI7" s="29" t="s">
        <v>27</v>
      </c>
      <c r="BJ7" s="280"/>
      <c r="BK7" s="282"/>
      <c r="BL7" s="306"/>
      <c r="BM7" s="280"/>
      <c r="BN7" s="280"/>
      <c r="BO7" s="29" t="s">
        <v>3</v>
      </c>
      <c r="BP7" s="29" t="s">
        <v>27</v>
      </c>
      <c r="BQ7" s="256"/>
    </row>
    <row r="8" spans="1:69" ht="12.75" customHeight="1">
      <c r="A8" s="37" t="s">
        <v>28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7">
        <v>32</v>
      </c>
      <c r="AL8" s="37">
        <v>33</v>
      </c>
      <c r="AM8" s="37">
        <v>34</v>
      </c>
      <c r="AN8" s="37">
        <v>35</v>
      </c>
      <c r="AO8" s="37">
        <v>36</v>
      </c>
      <c r="AP8" s="37">
        <v>53</v>
      </c>
      <c r="AQ8" s="37">
        <v>54</v>
      </c>
      <c r="AR8" s="37">
        <v>55</v>
      </c>
      <c r="AS8" s="37">
        <v>56</v>
      </c>
      <c r="AT8" s="37">
        <v>37</v>
      </c>
      <c r="AU8" s="37">
        <v>38</v>
      </c>
      <c r="AV8" s="37">
        <v>39</v>
      </c>
      <c r="AW8" s="37">
        <v>40</v>
      </c>
      <c r="AX8" s="37">
        <v>41</v>
      </c>
      <c r="AY8" s="37">
        <v>42</v>
      </c>
      <c r="AZ8" s="37">
        <v>43</v>
      </c>
      <c r="BA8" s="37">
        <v>44</v>
      </c>
      <c r="BB8" s="37">
        <v>45</v>
      </c>
      <c r="BC8" s="37">
        <v>46</v>
      </c>
      <c r="BD8" s="37">
        <v>47</v>
      </c>
      <c r="BE8" s="37">
        <v>48</v>
      </c>
      <c r="BF8" s="37">
        <v>49</v>
      </c>
      <c r="BG8" s="37">
        <v>50</v>
      </c>
      <c r="BH8" s="37">
        <v>51</v>
      </c>
      <c r="BI8" s="37">
        <v>52</v>
      </c>
      <c r="BJ8" s="37">
        <v>53</v>
      </c>
      <c r="BK8" s="37">
        <v>54</v>
      </c>
      <c r="BL8" s="37">
        <v>55</v>
      </c>
      <c r="BM8" s="37">
        <v>56</v>
      </c>
      <c r="BN8" s="37">
        <v>57</v>
      </c>
      <c r="BO8" s="37">
        <v>58</v>
      </c>
      <c r="BP8" s="37">
        <v>59</v>
      </c>
      <c r="BQ8" s="37">
        <v>60</v>
      </c>
    </row>
    <row r="9" spans="1:70" s="51" customFormat="1" ht="18.75" customHeight="1">
      <c r="A9" s="38" t="s">
        <v>105</v>
      </c>
      <c r="B9" s="39">
        <f>SUM(B10:B35)</f>
        <v>42378</v>
      </c>
      <c r="C9" s="39">
        <f>SUM(C10:C35)</f>
        <v>39944</v>
      </c>
      <c r="D9" s="40">
        <f aca="true" t="shared" si="0" ref="D9:D34">C9/B9*100</f>
        <v>94.2564538203785</v>
      </c>
      <c r="E9" s="39">
        <f aca="true" t="shared" si="1" ref="E9:E34">C9-B9</f>
        <v>-2434</v>
      </c>
      <c r="F9" s="39">
        <f>SUM(F10:F35)</f>
        <v>18539</v>
      </c>
      <c r="G9" s="39">
        <f>SUM(G10:G35)</f>
        <v>15985</v>
      </c>
      <c r="H9" s="40">
        <f aca="true" t="shared" si="2" ref="H9:H34">G9/F9*100</f>
        <v>86.2236366578564</v>
      </c>
      <c r="I9" s="39">
        <f aca="true" t="shared" si="3" ref="I9:I34">G9-F9</f>
        <v>-2554</v>
      </c>
      <c r="J9" s="39">
        <f>SUM(J10:J35)</f>
        <v>22955</v>
      </c>
      <c r="K9" s="39">
        <f>SUM(K10:K35)</f>
        <v>23767</v>
      </c>
      <c r="L9" s="40">
        <f aca="true" t="shared" si="4" ref="L9:L34">K9/J9*100</f>
        <v>103.53735569592682</v>
      </c>
      <c r="M9" s="39">
        <f aca="true" t="shared" si="5" ref="M9:M34">K9-J9</f>
        <v>812</v>
      </c>
      <c r="N9" s="39">
        <f>SUM(N10:N35)</f>
        <v>9685</v>
      </c>
      <c r="O9" s="39">
        <f>SUM(O10:O35)</f>
        <v>10227</v>
      </c>
      <c r="P9" s="41">
        <f aca="true" t="shared" si="6" ref="P9:P34">O9/N9*100</f>
        <v>105.59628291171916</v>
      </c>
      <c r="Q9" s="39">
        <f aca="true" t="shared" si="7" ref="Q9:Q34">O9-N9</f>
        <v>542</v>
      </c>
      <c r="R9" s="39">
        <f>SUM(R10:R35)</f>
        <v>5913</v>
      </c>
      <c r="S9" s="39">
        <f>SUM(S10:S35)</f>
        <v>5863</v>
      </c>
      <c r="T9" s="41">
        <f aca="true" t="shared" si="8" ref="T9:T34">S9/R9*100</f>
        <v>99.15440554709961</v>
      </c>
      <c r="U9" s="39">
        <f aca="true" t="shared" si="9" ref="U9:U34">S9-R9</f>
        <v>-50</v>
      </c>
      <c r="V9" s="42">
        <f>SUM(V10:V34)</f>
        <v>0</v>
      </c>
      <c r="W9" s="42">
        <f>SUM(W10:W34)</f>
        <v>0</v>
      </c>
      <c r="X9" s="41" t="e">
        <f aca="true" t="shared" si="10" ref="X9:X34">W9/V9*100</f>
        <v>#DIV/0!</v>
      </c>
      <c r="Y9" s="42">
        <f aca="true" t="shared" si="11" ref="Y9:Y19">W9-V9</f>
        <v>0</v>
      </c>
      <c r="Z9" s="213">
        <f>SUM(Z10:Z35)</f>
        <v>90462</v>
      </c>
      <c r="AA9" s="199">
        <f>SUM(AA10:AA35)</f>
        <v>109712</v>
      </c>
      <c r="AB9" s="198">
        <f aca="true" t="shared" si="12" ref="AB9:AB34">AA9/Z9*100</f>
        <v>121.27965333510203</v>
      </c>
      <c r="AC9" s="199">
        <f aca="true" t="shared" si="13" ref="AC9:AC34">AA9-Z9</f>
        <v>19250</v>
      </c>
      <c r="AD9" s="199">
        <f>SUM(AD10:AD35)</f>
        <v>40819</v>
      </c>
      <c r="AE9" s="199">
        <f>SUM(AE10:AE35)</f>
        <v>38575</v>
      </c>
      <c r="AF9" s="198">
        <f aca="true" t="shared" si="14" ref="AF9:AF34">AE9/AD9*100</f>
        <v>94.50256008231462</v>
      </c>
      <c r="AG9" s="199">
        <f aca="true" t="shared" si="15" ref="AG9:AG34">AE9-AD9</f>
        <v>-2244</v>
      </c>
      <c r="AH9" s="199">
        <f>SUM(AH10:AH35)</f>
        <v>28380</v>
      </c>
      <c r="AI9" s="199">
        <f>SUM(AI10:AI35)</f>
        <v>45851</v>
      </c>
      <c r="AJ9" s="198">
        <f aca="true" t="shared" si="16" ref="AJ9:AJ34">AI9/AH9*100</f>
        <v>161.56095842142352</v>
      </c>
      <c r="AK9" s="199">
        <f aca="true" t="shared" si="17" ref="AK9:AK34">AI9-AH9</f>
        <v>17471</v>
      </c>
      <c r="AL9" s="39">
        <f>SUM(AL10:AL35)</f>
        <v>9927</v>
      </c>
      <c r="AM9" s="39">
        <f>SUM(AM10:AM35)</f>
        <v>8267</v>
      </c>
      <c r="AN9" s="41">
        <f aca="true" t="shared" si="18" ref="AN9:AN34">AM9/AL9*100</f>
        <v>83.27792888083006</v>
      </c>
      <c r="AO9" s="43">
        <f aca="true" t="shared" si="19" ref="AO9:AO34">AM9-AL9</f>
        <v>-1660</v>
      </c>
      <c r="AP9" s="45">
        <f aca="true" t="shared" si="20" ref="AP9:AP34">B9-AR9-BB9</f>
        <v>-87521</v>
      </c>
      <c r="AQ9" s="46">
        <f aca="true" t="shared" si="21" ref="AQ9:AQ34">C9-AS9-BC9</f>
        <v>-86440</v>
      </c>
      <c r="AR9" s="46">
        <f>SUM(AR10:AR34)</f>
        <v>110292</v>
      </c>
      <c r="AS9" s="47">
        <f>SUM(AS10:AS34)</f>
        <v>108662</v>
      </c>
      <c r="AT9" s="48">
        <f>SUM(AT10:AT35)</f>
        <v>5275</v>
      </c>
      <c r="AU9" s="48">
        <f>SUM(AU10:AU35)</f>
        <v>5634</v>
      </c>
      <c r="AV9" s="49">
        <f>ROUND(AU9/AT9*100,1)</f>
        <v>106.8</v>
      </c>
      <c r="AW9" s="48">
        <f aca="true" t="shared" si="22" ref="AW9:AW34">AU9-AT9</f>
        <v>359</v>
      </c>
      <c r="AX9" s="39">
        <f>SUM(AX10:AX35)</f>
        <v>29885</v>
      </c>
      <c r="AY9" s="39">
        <f>SUM(AY10:AY35)</f>
        <v>35476</v>
      </c>
      <c r="AZ9" s="41">
        <f aca="true" t="shared" si="23" ref="AZ9:AZ34">ROUND(AY9/AX9*100,1)</f>
        <v>118.7</v>
      </c>
      <c r="BA9" s="44">
        <f aca="true" t="shared" si="24" ref="BA9:BA34">AY9-AX9</f>
        <v>5591</v>
      </c>
      <c r="BB9" s="39">
        <f>SUM(BB10:BB35)</f>
        <v>19607</v>
      </c>
      <c r="BC9" s="39">
        <f>SUM(BC10:BC35)</f>
        <v>17722</v>
      </c>
      <c r="BD9" s="41">
        <f aca="true" t="shared" si="25" ref="BD9:BD34">BC9/BB9*100</f>
        <v>90.38608660172387</v>
      </c>
      <c r="BE9" s="39">
        <f aca="true" t="shared" si="26" ref="BE9:BE34">BC9-BB9</f>
        <v>-1885</v>
      </c>
      <c r="BF9" s="39">
        <f>SUM(BF10:BF35)</f>
        <v>16134</v>
      </c>
      <c r="BG9" s="39">
        <f>SUM(BG10:BG35)</f>
        <v>14502</v>
      </c>
      <c r="BH9" s="41">
        <f aca="true" t="shared" si="27" ref="BH9:BH34">BG9/BF9*100</f>
        <v>89.88471550762365</v>
      </c>
      <c r="BI9" s="39">
        <f aca="true" t="shared" si="28" ref="BI9:BI34">BG9-BF9</f>
        <v>-1632</v>
      </c>
      <c r="BJ9" s="39">
        <v>2011</v>
      </c>
      <c r="BK9" s="39">
        <v>2547</v>
      </c>
      <c r="BL9" s="39">
        <f aca="true" t="shared" si="29" ref="BL9:BL35">BK9-BJ9</f>
        <v>536</v>
      </c>
      <c r="BM9" s="39">
        <f>SUM(BM10:BM35)</f>
        <v>2795</v>
      </c>
      <c r="BN9" s="39">
        <f>SUM(BN10:BN35)</f>
        <v>4392</v>
      </c>
      <c r="BO9" s="41">
        <f aca="true" t="shared" si="30" ref="BO9:BO34">ROUND(BN9/BM9*100,1)</f>
        <v>157.1</v>
      </c>
      <c r="BP9" s="39">
        <f aca="true" t="shared" si="31" ref="BP9:BP34">BN9-BM9</f>
        <v>1597</v>
      </c>
      <c r="BQ9" s="212">
        <f>SUM(BQ10:BQ35)</f>
        <v>4195</v>
      </c>
      <c r="BR9" s="50"/>
    </row>
    <row r="10" spans="1:72" ht="21.75" customHeight="1">
      <c r="A10" s="52" t="s">
        <v>75</v>
      </c>
      <c r="B10" s="53">
        <v>1142</v>
      </c>
      <c r="C10" s="54">
        <v>1327</v>
      </c>
      <c r="D10" s="40">
        <f t="shared" si="0"/>
        <v>116.19964973730296</v>
      </c>
      <c r="E10" s="39">
        <f t="shared" si="1"/>
        <v>185</v>
      </c>
      <c r="F10" s="53">
        <v>518</v>
      </c>
      <c r="G10" s="53">
        <v>443</v>
      </c>
      <c r="H10" s="40">
        <f t="shared" si="2"/>
        <v>85.52123552123551</v>
      </c>
      <c r="I10" s="39">
        <f t="shared" si="3"/>
        <v>-75</v>
      </c>
      <c r="J10" s="53">
        <v>434</v>
      </c>
      <c r="K10" s="53">
        <v>533</v>
      </c>
      <c r="L10" s="40">
        <f t="shared" si="4"/>
        <v>122.81105990783409</v>
      </c>
      <c r="M10" s="39">
        <f t="shared" si="5"/>
        <v>99</v>
      </c>
      <c r="N10" s="55">
        <v>161</v>
      </c>
      <c r="O10" s="53">
        <v>90</v>
      </c>
      <c r="P10" s="41">
        <f t="shared" si="6"/>
        <v>55.90062111801242</v>
      </c>
      <c r="Q10" s="42">
        <f t="shared" si="7"/>
        <v>-71</v>
      </c>
      <c r="R10" s="53">
        <v>166</v>
      </c>
      <c r="S10" s="55">
        <v>205</v>
      </c>
      <c r="T10" s="41">
        <f t="shared" si="8"/>
        <v>123.49397590361446</v>
      </c>
      <c r="U10" s="39">
        <f t="shared" si="9"/>
        <v>39</v>
      </c>
      <c r="V10" s="42"/>
      <c r="W10" s="42"/>
      <c r="X10" s="41" t="e">
        <f t="shared" si="10"/>
        <v>#DIV/0!</v>
      </c>
      <c r="Y10" s="42">
        <f t="shared" si="11"/>
        <v>0</v>
      </c>
      <c r="Z10" s="211">
        <v>2383</v>
      </c>
      <c r="AA10" s="53">
        <v>3038</v>
      </c>
      <c r="AB10" s="40">
        <f t="shared" si="12"/>
        <v>127.48636172891314</v>
      </c>
      <c r="AC10" s="39">
        <f t="shared" si="13"/>
        <v>655</v>
      </c>
      <c r="AD10" s="211">
        <v>1095</v>
      </c>
      <c r="AE10" s="53">
        <v>1271</v>
      </c>
      <c r="AF10" s="40">
        <f t="shared" si="14"/>
        <v>116.0730593607306</v>
      </c>
      <c r="AG10" s="39">
        <f t="shared" si="15"/>
        <v>176</v>
      </c>
      <c r="AH10" s="211">
        <v>841</v>
      </c>
      <c r="AI10" s="54">
        <v>1180</v>
      </c>
      <c r="AJ10" s="40">
        <f t="shared" si="16"/>
        <v>140.30915576694412</v>
      </c>
      <c r="AK10" s="39">
        <f t="shared" si="17"/>
        <v>339</v>
      </c>
      <c r="AL10" s="53">
        <v>337</v>
      </c>
      <c r="AM10" s="53">
        <v>381</v>
      </c>
      <c r="AN10" s="41">
        <f t="shared" si="18"/>
        <v>113.05637982195846</v>
      </c>
      <c r="AO10" s="39">
        <f t="shared" si="19"/>
        <v>44</v>
      </c>
      <c r="AP10" s="45">
        <f t="shared" si="20"/>
        <v>-5784</v>
      </c>
      <c r="AQ10" s="46">
        <f t="shared" si="21"/>
        <v>-4724</v>
      </c>
      <c r="AR10" s="46">
        <v>6287</v>
      </c>
      <c r="AS10" s="47">
        <v>5448</v>
      </c>
      <c r="AT10" s="56">
        <v>147</v>
      </c>
      <c r="AU10" s="56">
        <v>124</v>
      </c>
      <c r="AV10" s="49">
        <f aca="true" t="shared" si="32" ref="AV10:AV34">ROUND(AU10/AT10*100,1)</f>
        <v>84.4</v>
      </c>
      <c r="AW10" s="48">
        <f t="shared" si="22"/>
        <v>-23</v>
      </c>
      <c r="AX10" s="57">
        <v>572</v>
      </c>
      <c r="AY10" s="53">
        <v>681</v>
      </c>
      <c r="AZ10" s="41">
        <f t="shared" si="23"/>
        <v>119.1</v>
      </c>
      <c r="BA10" s="39">
        <f t="shared" si="24"/>
        <v>109</v>
      </c>
      <c r="BB10" s="53">
        <v>639</v>
      </c>
      <c r="BC10" s="53">
        <v>603</v>
      </c>
      <c r="BD10" s="41">
        <f t="shared" si="25"/>
        <v>94.36619718309859</v>
      </c>
      <c r="BE10" s="39">
        <f t="shared" si="26"/>
        <v>-36</v>
      </c>
      <c r="BF10" s="53">
        <v>473</v>
      </c>
      <c r="BG10" s="53">
        <v>428</v>
      </c>
      <c r="BH10" s="41">
        <f t="shared" si="27"/>
        <v>90.48625792811839</v>
      </c>
      <c r="BI10" s="39">
        <f t="shared" si="28"/>
        <v>-45</v>
      </c>
      <c r="BJ10" s="58">
        <v>1611.6883116883116</v>
      </c>
      <c r="BK10" s="53">
        <v>2056.7264573991033</v>
      </c>
      <c r="BL10" s="39">
        <f t="shared" si="29"/>
        <v>445.0381457107917</v>
      </c>
      <c r="BM10" s="53">
        <v>68</v>
      </c>
      <c r="BN10" s="53">
        <v>61</v>
      </c>
      <c r="BO10" s="41">
        <f t="shared" si="30"/>
        <v>89.7</v>
      </c>
      <c r="BP10" s="39">
        <f t="shared" si="31"/>
        <v>-7</v>
      </c>
      <c r="BQ10" s="307">
        <v>8</v>
      </c>
      <c r="BR10" s="51"/>
      <c r="BS10" s="51"/>
      <c r="BT10" s="51"/>
    </row>
    <row r="11" spans="1:72" ht="21.75" customHeight="1">
      <c r="A11" s="52" t="s">
        <v>76</v>
      </c>
      <c r="B11" s="53">
        <v>2456</v>
      </c>
      <c r="C11" s="54">
        <v>2149</v>
      </c>
      <c r="D11" s="40">
        <f t="shared" si="0"/>
        <v>87.5</v>
      </c>
      <c r="E11" s="39">
        <f t="shared" si="1"/>
        <v>-307</v>
      </c>
      <c r="F11" s="53">
        <v>1108</v>
      </c>
      <c r="G11" s="53">
        <v>829</v>
      </c>
      <c r="H11" s="40">
        <f t="shared" si="2"/>
        <v>74.81949458483754</v>
      </c>
      <c r="I11" s="39">
        <f t="shared" si="3"/>
        <v>-279</v>
      </c>
      <c r="J11" s="53">
        <v>855</v>
      </c>
      <c r="K11" s="53">
        <v>862</v>
      </c>
      <c r="L11" s="40">
        <f t="shared" si="4"/>
        <v>100.8187134502924</v>
      </c>
      <c r="M11" s="39">
        <f t="shared" si="5"/>
        <v>7</v>
      </c>
      <c r="N11" s="55">
        <v>288</v>
      </c>
      <c r="O11" s="53">
        <v>331</v>
      </c>
      <c r="P11" s="41">
        <f t="shared" si="6"/>
        <v>114.93055555555556</v>
      </c>
      <c r="Q11" s="42">
        <f t="shared" si="7"/>
        <v>43</v>
      </c>
      <c r="R11" s="53">
        <v>256</v>
      </c>
      <c r="S11" s="55">
        <v>206</v>
      </c>
      <c r="T11" s="41">
        <f t="shared" si="8"/>
        <v>80.46875</v>
      </c>
      <c r="U11" s="39">
        <f t="shared" si="9"/>
        <v>-50</v>
      </c>
      <c r="V11" s="42"/>
      <c r="W11" s="42"/>
      <c r="X11" s="41" t="e">
        <f t="shared" si="10"/>
        <v>#DIV/0!</v>
      </c>
      <c r="Y11" s="42">
        <f t="shared" si="11"/>
        <v>0</v>
      </c>
      <c r="Z11" s="211">
        <v>4125</v>
      </c>
      <c r="AA11" s="53">
        <v>4283</v>
      </c>
      <c r="AB11" s="40">
        <f t="shared" si="12"/>
        <v>103.83030303030303</v>
      </c>
      <c r="AC11" s="39">
        <f t="shared" si="13"/>
        <v>158</v>
      </c>
      <c r="AD11" s="211">
        <v>2397</v>
      </c>
      <c r="AE11" s="53">
        <v>2092</v>
      </c>
      <c r="AF11" s="40">
        <f t="shared" si="14"/>
        <v>87.27576136837713</v>
      </c>
      <c r="AG11" s="39">
        <f t="shared" si="15"/>
        <v>-305</v>
      </c>
      <c r="AH11" s="211">
        <v>868</v>
      </c>
      <c r="AI11" s="54">
        <v>1118</v>
      </c>
      <c r="AJ11" s="40">
        <f t="shared" si="16"/>
        <v>128.80184331797236</v>
      </c>
      <c r="AK11" s="39">
        <f t="shared" si="17"/>
        <v>250</v>
      </c>
      <c r="AL11" s="53">
        <v>521</v>
      </c>
      <c r="AM11" s="53">
        <v>367</v>
      </c>
      <c r="AN11" s="41">
        <f t="shared" si="18"/>
        <v>70.44145873320538</v>
      </c>
      <c r="AO11" s="39">
        <f t="shared" si="19"/>
        <v>-154</v>
      </c>
      <c r="AP11" s="45">
        <f t="shared" si="20"/>
        <v>-1350</v>
      </c>
      <c r="AQ11" s="46">
        <f t="shared" si="21"/>
        <v>-1115</v>
      </c>
      <c r="AR11" s="46">
        <v>2528</v>
      </c>
      <c r="AS11" s="47">
        <v>2144</v>
      </c>
      <c r="AT11" s="56">
        <v>222</v>
      </c>
      <c r="AU11" s="56">
        <v>284</v>
      </c>
      <c r="AV11" s="49">
        <f t="shared" si="32"/>
        <v>127.9</v>
      </c>
      <c r="AW11" s="48">
        <f t="shared" si="22"/>
        <v>62</v>
      </c>
      <c r="AX11" s="57">
        <v>1035</v>
      </c>
      <c r="AY11" s="53">
        <v>1339</v>
      </c>
      <c r="AZ11" s="41">
        <f t="shared" si="23"/>
        <v>129.4</v>
      </c>
      <c r="BA11" s="39">
        <f t="shared" si="24"/>
        <v>304</v>
      </c>
      <c r="BB11" s="53">
        <v>1278</v>
      </c>
      <c r="BC11" s="53">
        <v>1120</v>
      </c>
      <c r="BD11" s="41">
        <f t="shared" si="25"/>
        <v>87.63693270735524</v>
      </c>
      <c r="BE11" s="39">
        <f t="shared" si="26"/>
        <v>-158</v>
      </c>
      <c r="BF11" s="53">
        <v>994</v>
      </c>
      <c r="BG11" s="53">
        <v>860</v>
      </c>
      <c r="BH11" s="41">
        <f t="shared" si="27"/>
        <v>86.51911468812877</v>
      </c>
      <c r="BI11" s="39">
        <f t="shared" si="28"/>
        <v>-134</v>
      </c>
      <c r="BJ11" s="58">
        <v>1849.1902834008097</v>
      </c>
      <c r="BK11" s="53">
        <v>2239.542857142857</v>
      </c>
      <c r="BL11" s="39">
        <f t="shared" si="29"/>
        <v>390.3525737420473</v>
      </c>
      <c r="BM11" s="53">
        <v>83</v>
      </c>
      <c r="BN11" s="53">
        <v>123</v>
      </c>
      <c r="BO11" s="41">
        <f t="shared" si="30"/>
        <v>148.2</v>
      </c>
      <c r="BP11" s="39">
        <f t="shared" si="31"/>
        <v>40</v>
      </c>
      <c r="BQ11" s="307">
        <v>438</v>
      </c>
      <c r="BR11" s="51"/>
      <c r="BS11" s="51"/>
      <c r="BT11" s="51"/>
    </row>
    <row r="12" spans="1:72" ht="21.75" customHeight="1">
      <c r="A12" s="52" t="s">
        <v>77</v>
      </c>
      <c r="B12" s="53">
        <v>2262</v>
      </c>
      <c r="C12" s="54">
        <v>2312</v>
      </c>
      <c r="D12" s="40">
        <f t="shared" si="0"/>
        <v>102.210433244916</v>
      </c>
      <c r="E12" s="39">
        <f t="shared" si="1"/>
        <v>50</v>
      </c>
      <c r="F12" s="53">
        <v>1103</v>
      </c>
      <c r="G12" s="53">
        <v>926</v>
      </c>
      <c r="H12" s="40">
        <f t="shared" si="2"/>
        <v>83.95285584768813</v>
      </c>
      <c r="I12" s="39">
        <f t="shared" si="3"/>
        <v>-177</v>
      </c>
      <c r="J12" s="53">
        <v>1082</v>
      </c>
      <c r="K12" s="53">
        <v>1237</v>
      </c>
      <c r="L12" s="40">
        <f t="shared" si="4"/>
        <v>114.3253234750462</v>
      </c>
      <c r="M12" s="39">
        <f t="shared" si="5"/>
        <v>155</v>
      </c>
      <c r="N12" s="55">
        <v>181</v>
      </c>
      <c r="O12" s="53">
        <v>295</v>
      </c>
      <c r="P12" s="41">
        <f t="shared" si="6"/>
        <v>162.98342541436463</v>
      </c>
      <c r="Q12" s="42">
        <f t="shared" si="7"/>
        <v>114</v>
      </c>
      <c r="R12" s="53">
        <v>486</v>
      </c>
      <c r="S12" s="55">
        <v>489</v>
      </c>
      <c r="T12" s="41">
        <f t="shared" si="8"/>
        <v>100.61728395061729</v>
      </c>
      <c r="U12" s="39">
        <f t="shared" si="9"/>
        <v>3</v>
      </c>
      <c r="V12" s="42"/>
      <c r="W12" s="42"/>
      <c r="X12" s="41" t="e">
        <f t="shared" si="10"/>
        <v>#DIV/0!</v>
      </c>
      <c r="Y12" s="42">
        <f t="shared" si="11"/>
        <v>0</v>
      </c>
      <c r="Z12" s="211">
        <v>6100</v>
      </c>
      <c r="AA12" s="53">
        <v>5298</v>
      </c>
      <c r="AB12" s="40">
        <f t="shared" si="12"/>
        <v>86.85245901639345</v>
      </c>
      <c r="AC12" s="39">
        <f t="shared" si="13"/>
        <v>-802</v>
      </c>
      <c r="AD12" s="211">
        <v>2155</v>
      </c>
      <c r="AE12" s="53">
        <v>2232</v>
      </c>
      <c r="AF12" s="40">
        <f t="shared" si="14"/>
        <v>103.57308584686776</v>
      </c>
      <c r="AG12" s="39">
        <f t="shared" si="15"/>
        <v>77</v>
      </c>
      <c r="AH12" s="211">
        <v>2518</v>
      </c>
      <c r="AI12" s="54">
        <v>1569</v>
      </c>
      <c r="AJ12" s="40">
        <f t="shared" si="16"/>
        <v>62.31135822081016</v>
      </c>
      <c r="AK12" s="39">
        <f t="shared" si="17"/>
        <v>-949</v>
      </c>
      <c r="AL12" s="53">
        <v>652</v>
      </c>
      <c r="AM12" s="53">
        <v>393</v>
      </c>
      <c r="AN12" s="41">
        <f t="shared" si="18"/>
        <v>60.2760736196319</v>
      </c>
      <c r="AO12" s="39">
        <f t="shared" si="19"/>
        <v>-259</v>
      </c>
      <c r="AP12" s="45">
        <f t="shared" si="20"/>
        <v>-9378</v>
      </c>
      <c r="AQ12" s="46">
        <f t="shared" si="21"/>
        <v>-10184</v>
      </c>
      <c r="AR12" s="46">
        <v>10657</v>
      </c>
      <c r="AS12" s="47">
        <v>11455</v>
      </c>
      <c r="AT12" s="56">
        <v>187</v>
      </c>
      <c r="AU12" s="56">
        <v>215</v>
      </c>
      <c r="AV12" s="49">
        <f t="shared" si="32"/>
        <v>115</v>
      </c>
      <c r="AW12" s="48">
        <f t="shared" si="22"/>
        <v>28</v>
      </c>
      <c r="AX12" s="57">
        <v>1471</v>
      </c>
      <c r="AY12" s="53">
        <v>1617</v>
      </c>
      <c r="AZ12" s="41">
        <f t="shared" si="23"/>
        <v>109.9</v>
      </c>
      <c r="BA12" s="39">
        <f t="shared" si="24"/>
        <v>146</v>
      </c>
      <c r="BB12" s="53">
        <v>983</v>
      </c>
      <c r="BC12" s="53">
        <v>1041</v>
      </c>
      <c r="BD12" s="41">
        <f t="shared" si="25"/>
        <v>105.9003051881994</v>
      </c>
      <c r="BE12" s="39">
        <f t="shared" si="26"/>
        <v>58</v>
      </c>
      <c r="BF12" s="53">
        <v>764</v>
      </c>
      <c r="BG12" s="53">
        <v>828</v>
      </c>
      <c r="BH12" s="41">
        <f t="shared" si="27"/>
        <v>108.37696335078535</v>
      </c>
      <c r="BI12" s="39">
        <f t="shared" si="28"/>
        <v>64</v>
      </c>
      <c r="BJ12" s="58">
        <v>1887.638376383764</v>
      </c>
      <c r="BK12" s="53">
        <v>2364.687819856704</v>
      </c>
      <c r="BL12" s="39">
        <f t="shared" si="29"/>
        <v>477.0494434729403</v>
      </c>
      <c r="BM12" s="53">
        <v>183</v>
      </c>
      <c r="BN12" s="53">
        <v>145</v>
      </c>
      <c r="BO12" s="41">
        <f t="shared" si="30"/>
        <v>79.2</v>
      </c>
      <c r="BP12" s="39">
        <f t="shared" si="31"/>
        <v>-38</v>
      </c>
      <c r="BQ12" s="307">
        <v>235</v>
      </c>
      <c r="BR12" s="51"/>
      <c r="BS12" s="51"/>
      <c r="BT12" s="51"/>
    </row>
    <row r="13" spans="1:72" ht="21.75" customHeight="1">
      <c r="A13" s="52" t="s">
        <v>78</v>
      </c>
      <c r="B13" s="53">
        <v>623</v>
      </c>
      <c r="C13" s="54">
        <v>549</v>
      </c>
      <c r="D13" s="40">
        <f t="shared" si="0"/>
        <v>88.12199036918138</v>
      </c>
      <c r="E13" s="39">
        <f t="shared" si="1"/>
        <v>-74</v>
      </c>
      <c r="F13" s="53">
        <v>311</v>
      </c>
      <c r="G13" s="53">
        <v>260</v>
      </c>
      <c r="H13" s="40">
        <f t="shared" si="2"/>
        <v>83.60128617363344</v>
      </c>
      <c r="I13" s="39">
        <f t="shared" si="3"/>
        <v>-51</v>
      </c>
      <c r="J13" s="53">
        <v>336</v>
      </c>
      <c r="K13" s="53">
        <v>319</v>
      </c>
      <c r="L13" s="40">
        <f t="shared" si="4"/>
        <v>94.94047619047619</v>
      </c>
      <c r="M13" s="39">
        <f t="shared" si="5"/>
        <v>-17</v>
      </c>
      <c r="N13" s="55">
        <v>169</v>
      </c>
      <c r="O13" s="53">
        <v>170</v>
      </c>
      <c r="P13" s="41">
        <f t="shared" si="6"/>
        <v>100.59171597633136</v>
      </c>
      <c r="Q13" s="42">
        <f t="shared" si="7"/>
        <v>1</v>
      </c>
      <c r="R13" s="53">
        <v>150</v>
      </c>
      <c r="S13" s="55">
        <v>117</v>
      </c>
      <c r="T13" s="41">
        <f t="shared" si="8"/>
        <v>78</v>
      </c>
      <c r="U13" s="39">
        <f t="shared" si="9"/>
        <v>-33</v>
      </c>
      <c r="V13" s="42"/>
      <c r="W13" s="42"/>
      <c r="X13" s="41" t="e">
        <f t="shared" si="10"/>
        <v>#DIV/0!</v>
      </c>
      <c r="Y13" s="42">
        <f t="shared" si="11"/>
        <v>0</v>
      </c>
      <c r="Z13" s="211">
        <v>1261</v>
      </c>
      <c r="AA13" s="53">
        <v>3450</v>
      </c>
      <c r="AB13" s="40">
        <f t="shared" si="12"/>
        <v>273.5923869944489</v>
      </c>
      <c r="AC13" s="39">
        <f t="shared" si="13"/>
        <v>2189</v>
      </c>
      <c r="AD13" s="211">
        <v>619</v>
      </c>
      <c r="AE13" s="53">
        <v>537</v>
      </c>
      <c r="AF13" s="40">
        <f t="shared" si="14"/>
        <v>86.75282714054927</v>
      </c>
      <c r="AG13" s="39">
        <f t="shared" si="15"/>
        <v>-82</v>
      </c>
      <c r="AH13" s="211">
        <v>377</v>
      </c>
      <c r="AI13" s="54">
        <v>2347</v>
      </c>
      <c r="AJ13" s="40">
        <f t="shared" si="16"/>
        <v>622.5464190981432</v>
      </c>
      <c r="AK13" s="39">
        <f t="shared" si="17"/>
        <v>1970</v>
      </c>
      <c r="AL13" s="53">
        <v>141</v>
      </c>
      <c r="AM13" s="53">
        <v>95</v>
      </c>
      <c r="AN13" s="41">
        <f t="shared" si="18"/>
        <v>67.37588652482269</v>
      </c>
      <c r="AO13" s="39">
        <f t="shared" si="19"/>
        <v>-46</v>
      </c>
      <c r="AP13" s="45">
        <f t="shared" si="20"/>
        <v>-3522</v>
      </c>
      <c r="AQ13" s="46">
        <f t="shared" si="21"/>
        <v>-4765</v>
      </c>
      <c r="AR13" s="46">
        <v>3851</v>
      </c>
      <c r="AS13" s="47">
        <v>5053</v>
      </c>
      <c r="AT13" s="56">
        <v>93</v>
      </c>
      <c r="AU13" s="56">
        <v>108</v>
      </c>
      <c r="AV13" s="49">
        <f t="shared" si="32"/>
        <v>116.1</v>
      </c>
      <c r="AW13" s="48">
        <f t="shared" si="22"/>
        <v>15</v>
      </c>
      <c r="AX13" s="57">
        <v>323</v>
      </c>
      <c r="AY13" s="53">
        <v>374</v>
      </c>
      <c r="AZ13" s="41">
        <f t="shared" si="23"/>
        <v>115.8</v>
      </c>
      <c r="BA13" s="39">
        <f t="shared" si="24"/>
        <v>51</v>
      </c>
      <c r="BB13" s="53">
        <v>294</v>
      </c>
      <c r="BC13" s="53">
        <v>261</v>
      </c>
      <c r="BD13" s="41">
        <f t="shared" si="25"/>
        <v>88.77551020408163</v>
      </c>
      <c r="BE13" s="39">
        <f t="shared" si="26"/>
        <v>-33</v>
      </c>
      <c r="BF13" s="53">
        <v>242</v>
      </c>
      <c r="BG13" s="53">
        <v>207</v>
      </c>
      <c r="BH13" s="41">
        <f t="shared" si="27"/>
        <v>85.53719008264463</v>
      </c>
      <c r="BI13" s="39">
        <f t="shared" si="28"/>
        <v>-35</v>
      </c>
      <c r="BJ13" s="58">
        <v>1794.0520446096655</v>
      </c>
      <c r="BK13" s="53">
        <v>2167.510548523207</v>
      </c>
      <c r="BL13" s="39">
        <f t="shared" si="29"/>
        <v>373.45850391354156</v>
      </c>
      <c r="BM13" s="53">
        <v>29</v>
      </c>
      <c r="BN13" s="53">
        <v>98</v>
      </c>
      <c r="BO13" s="41">
        <f t="shared" si="30"/>
        <v>337.9</v>
      </c>
      <c r="BP13" s="39">
        <f t="shared" si="31"/>
        <v>69</v>
      </c>
      <c r="BQ13" s="307">
        <v>69</v>
      </c>
      <c r="BR13" s="51"/>
      <c r="BS13" s="51"/>
      <c r="BT13" s="51"/>
    </row>
    <row r="14" spans="1:74" s="20" customFormat="1" ht="21.75" customHeight="1">
      <c r="A14" s="52" t="s">
        <v>79</v>
      </c>
      <c r="B14" s="53">
        <v>958</v>
      </c>
      <c r="C14" s="54">
        <v>874</v>
      </c>
      <c r="D14" s="40">
        <f t="shared" si="0"/>
        <v>91.23173277661796</v>
      </c>
      <c r="E14" s="39">
        <f t="shared" si="1"/>
        <v>-84</v>
      </c>
      <c r="F14" s="53">
        <v>385</v>
      </c>
      <c r="G14" s="53">
        <v>330</v>
      </c>
      <c r="H14" s="40">
        <f t="shared" si="2"/>
        <v>85.71428571428571</v>
      </c>
      <c r="I14" s="39">
        <f t="shared" si="3"/>
        <v>-55</v>
      </c>
      <c r="J14" s="53">
        <v>508</v>
      </c>
      <c r="K14" s="53">
        <v>486</v>
      </c>
      <c r="L14" s="40">
        <f t="shared" si="4"/>
        <v>95.66929133858267</v>
      </c>
      <c r="M14" s="39">
        <f t="shared" si="5"/>
        <v>-22</v>
      </c>
      <c r="N14" s="55">
        <v>156</v>
      </c>
      <c r="O14" s="53">
        <v>169</v>
      </c>
      <c r="P14" s="41">
        <f t="shared" si="6"/>
        <v>108.33333333333333</v>
      </c>
      <c r="Q14" s="42">
        <f t="shared" si="7"/>
        <v>13</v>
      </c>
      <c r="R14" s="53">
        <v>201</v>
      </c>
      <c r="S14" s="55">
        <v>228</v>
      </c>
      <c r="T14" s="41">
        <f t="shared" si="8"/>
        <v>113.43283582089552</v>
      </c>
      <c r="U14" s="39">
        <f t="shared" si="9"/>
        <v>27</v>
      </c>
      <c r="V14" s="42"/>
      <c r="W14" s="42"/>
      <c r="X14" s="41" t="e">
        <f t="shared" si="10"/>
        <v>#DIV/0!</v>
      </c>
      <c r="Y14" s="42">
        <f t="shared" si="11"/>
        <v>0</v>
      </c>
      <c r="Z14" s="211">
        <v>1569</v>
      </c>
      <c r="AA14" s="53">
        <v>1509</v>
      </c>
      <c r="AB14" s="40">
        <f t="shared" si="12"/>
        <v>96.17590822179733</v>
      </c>
      <c r="AC14" s="39">
        <f t="shared" si="13"/>
        <v>-60</v>
      </c>
      <c r="AD14" s="211">
        <v>952</v>
      </c>
      <c r="AE14" s="53">
        <v>870</v>
      </c>
      <c r="AF14" s="40">
        <f t="shared" si="14"/>
        <v>91.38655462184873</v>
      </c>
      <c r="AG14" s="39">
        <f t="shared" si="15"/>
        <v>-82</v>
      </c>
      <c r="AH14" s="211">
        <v>329</v>
      </c>
      <c r="AI14" s="54">
        <v>318</v>
      </c>
      <c r="AJ14" s="40">
        <f t="shared" si="16"/>
        <v>96.65653495440729</v>
      </c>
      <c r="AK14" s="39">
        <f t="shared" si="17"/>
        <v>-11</v>
      </c>
      <c r="AL14" s="53">
        <v>265</v>
      </c>
      <c r="AM14" s="53">
        <v>186</v>
      </c>
      <c r="AN14" s="41">
        <f t="shared" si="18"/>
        <v>70.18867924528301</v>
      </c>
      <c r="AO14" s="39">
        <f t="shared" si="19"/>
        <v>-79</v>
      </c>
      <c r="AP14" s="45">
        <f t="shared" si="20"/>
        <v>-3243</v>
      </c>
      <c r="AQ14" s="46">
        <f t="shared" si="21"/>
        <v>-2701</v>
      </c>
      <c r="AR14" s="46">
        <v>3802</v>
      </c>
      <c r="AS14" s="47">
        <v>3180</v>
      </c>
      <c r="AT14" s="56">
        <v>121</v>
      </c>
      <c r="AU14" s="56">
        <v>109</v>
      </c>
      <c r="AV14" s="49">
        <f t="shared" si="32"/>
        <v>90.1</v>
      </c>
      <c r="AW14" s="48">
        <f t="shared" si="22"/>
        <v>-12</v>
      </c>
      <c r="AX14" s="57">
        <v>580</v>
      </c>
      <c r="AY14" s="53">
        <v>591</v>
      </c>
      <c r="AZ14" s="41">
        <f t="shared" si="23"/>
        <v>101.9</v>
      </c>
      <c r="BA14" s="39">
        <f t="shared" si="24"/>
        <v>11</v>
      </c>
      <c r="BB14" s="53">
        <v>399</v>
      </c>
      <c r="BC14" s="53">
        <v>395</v>
      </c>
      <c r="BD14" s="41">
        <f t="shared" si="25"/>
        <v>98.99749373433583</v>
      </c>
      <c r="BE14" s="39">
        <f t="shared" si="26"/>
        <v>-4</v>
      </c>
      <c r="BF14" s="53">
        <v>315</v>
      </c>
      <c r="BG14" s="53">
        <v>335</v>
      </c>
      <c r="BH14" s="41">
        <f t="shared" si="27"/>
        <v>106.34920634920636</v>
      </c>
      <c r="BI14" s="39">
        <f t="shared" si="28"/>
        <v>20</v>
      </c>
      <c r="BJ14" s="58">
        <v>1977.0440251572327</v>
      </c>
      <c r="BK14" s="53">
        <v>2455.9077809798273</v>
      </c>
      <c r="BL14" s="39">
        <f t="shared" si="29"/>
        <v>478.8637558225946</v>
      </c>
      <c r="BM14" s="53">
        <v>42</v>
      </c>
      <c r="BN14" s="53">
        <v>43</v>
      </c>
      <c r="BO14" s="41">
        <f t="shared" si="30"/>
        <v>102.4</v>
      </c>
      <c r="BP14" s="39">
        <f t="shared" si="31"/>
        <v>1</v>
      </c>
      <c r="BQ14" s="307">
        <v>97</v>
      </c>
      <c r="BR14" s="51"/>
      <c r="BS14" s="51"/>
      <c r="BT14" s="51"/>
      <c r="BU14" s="14"/>
      <c r="BV14" s="14"/>
    </row>
    <row r="15" spans="1:74" s="20" customFormat="1" ht="21.75" customHeight="1">
      <c r="A15" s="52" t="s">
        <v>80</v>
      </c>
      <c r="B15" s="53">
        <v>1382</v>
      </c>
      <c r="C15" s="54">
        <v>1368</v>
      </c>
      <c r="D15" s="40">
        <f t="shared" si="0"/>
        <v>98.98697539797395</v>
      </c>
      <c r="E15" s="39">
        <f t="shared" si="1"/>
        <v>-14</v>
      </c>
      <c r="F15" s="53">
        <v>547</v>
      </c>
      <c r="G15" s="53">
        <v>475</v>
      </c>
      <c r="H15" s="40">
        <f t="shared" si="2"/>
        <v>86.83729433272394</v>
      </c>
      <c r="I15" s="39">
        <f t="shared" si="3"/>
        <v>-72</v>
      </c>
      <c r="J15" s="53">
        <v>578</v>
      </c>
      <c r="K15" s="53">
        <v>802</v>
      </c>
      <c r="L15" s="40">
        <f t="shared" si="4"/>
        <v>138.75432525951555</v>
      </c>
      <c r="M15" s="39">
        <f t="shared" si="5"/>
        <v>224</v>
      </c>
      <c r="N15" s="55">
        <v>207</v>
      </c>
      <c r="O15" s="53">
        <v>413</v>
      </c>
      <c r="P15" s="41">
        <f t="shared" si="6"/>
        <v>199.5169082125604</v>
      </c>
      <c r="Q15" s="42">
        <f t="shared" si="7"/>
        <v>206</v>
      </c>
      <c r="R15" s="53">
        <v>192</v>
      </c>
      <c r="S15" s="55">
        <v>197</v>
      </c>
      <c r="T15" s="41">
        <f t="shared" si="8"/>
        <v>102.60416666666667</v>
      </c>
      <c r="U15" s="39">
        <f t="shared" si="9"/>
        <v>5</v>
      </c>
      <c r="V15" s="42"/>
      <c r="W15" s="42"/>
      <c r="X15" s="41" t="e">
        <f t="shared" si="10"/>
        <v>#DIV/0!</v>
      </c>
      <c r="Y15" s="42">
        <f t="shared" si="11"/>
        <v>0</v>
      </c>
      <c r="Z15" s="211">
        <v>2182</v>
      </c>
      <c r="AA15" s="53">
        <v>2927</v>
      </c>
      <c r="AB15" s="40">
        <f t="shared" si="12"/>
        <v>134.1429880843263</v>
      </c>
      <c r="AC15" s="39">
        <f t="shared" si="13"/>
        <v>745</v>
      </c>
      <c r="AD15" s="211">
        <v>1294</v>
      </c>
      <c r="AE15" s="53">
        <v>1330</v>
      </c>
      <c r="AF15" s="40">
        <f t="shared" si="14"/>
        <v>102.7820710973725</v>
      </c>
      <c r="AG15" s="39">
        <f t="shared" si="15"/>
        <v>36</v>
      </c>
      <c r="AH15" s="211">
        <v>562</v>
      </c>
      <c r="AI15" s="54">
        <v>1093</v>
      </c>
      <c r="AJ15" s="40">
        <f t="shared" si="16"/>
        <v>194.48398576512454</v>
      </c>
      <c r="AK15" s="39">
        <f t="shared" si="17"/>
        <v>531</v>
      </c>
      <c r="AL15" s="53">
        <v>555</v>
      </c>
      <c r="AM15" s="53">
        <v>255</v>
      </c>
      <c r="AN15" s="41">
        <f t="shared" si="18"/>
        <v>45.94594594594595</v>
      </c>
      <c r="AO15" s="39">
        <f t="shared" si="19"/>
        <v>-300</v>
      </c>
      <c r="AP15" s="45">
        <f t="shared" si="20"/>
        <v>-946</v>
      </c>
      <c r="AQ15" s="46">
        <f t="shared" si="21"/>
        <v>-719</v>
      </c>
      <c r="AR15" s="46">
        <v>1639</v>
      </c>
      <c r="AS15" s="47">
        <v>1439</v>
      </c>
      <c r="AT15" s="56">
        <v>116</v>
      </c>
      <c r="AU15" s="56">
        <v>172</v>
      </c>
      <c r="AV15" s="49">
        <f t="shared" si="32"/>
        <v>148.3</v>
      </c>
      <c r="AW15" s="48">
        <f t="shared" si="22"/>
        <v>56</v>
      </c>
      <c r="AX15" s="57">
        <v>713</v>
      </c>
      <c r="AY15" s="53">
        <v>906</v>
      </c>
      <c r="AZ15" s="41">
        <f t="shared" si="23"/>
        <v>127.1</v>
      </c>
      <c r="BA15" s="39">
        <f t="shared" si="24"/>
        <v>193</v>
      </c>
      <c r="BB15" s="53">
        <v>689</v>
      </c>
      <c r="BC15" s="53">
        <v>648</v>
      </c>
      <c r="BD15" s="41">
        <f t="shared" si="25"/>
        <v>94.04934687953556</v>
      </c>
      <c r="BE15" s="39">
        <f t="shared" si="26"/>
        <v>-41</v>
      </c>
      <c r="BF15" s="53">
        <v>580</v>
      </c>
      <c r="BG15" s="53">
        <v>518</v>
      </c>
      <c r="BH15" s="41">
        <f t="shared" si="27"/>
        <v>89.3103448275862</v>
      </c>
      <c r="BI15" s="39">
        <f t="shared" si="28"/>
        <v>-62</v>
      </c>
      <c r="BJ15" s="58">
        <v>1702.3450586264657</v>
      </c>
      <c r="BK15" s="53">
        <v>2221.0338680926916</v>
      </c>
      <c r="BL15" s="39">
        <f t="shared" si="29"/>
        <v>518.6888094662258</v>
      </c>
      <c r="BM15" s="53">
        <v>37</v>
      </c>
      <c r="BN15" s="53">
        <v>64</v>
      </c>
      <c r="BO15" s="41">
        <f t="shared" si="30"/>
        <v>173</v>
      </c>
      <c r="BP15" s="39">
        <f t="shared" si="31"/>
        <v>27</v>
      </c>
      <c r="BQ15" s="307">
        <v>16</v>
      </c>
      <c r="BR15" s="51"/>
      <c r="BS15" s="51"/>
      <c r="BT15" s="51"/>
      <c r="BU15" s="14"/>
      <c r="BV15" s="14"/>
    </row>
    <row r="16" spans="1:74" s="20" customFormat="1" ht="21.75" customHeight="1">
      <c r="A16" s="52" t="s">
        <v>81</v>
      </c>
      <c r="B16" s="53">
        <v>1665</v>
      </c>
      <c r="C16" s="54">
        <v>1531</v>
      </c>
      <c r="D16" s="40">
        <f t="shared" si="0"/>
        <v>91.95195195195195</v>
      </c>
      <c r="E16" s="39">
        <f t="shared" si="1"/>
        <v>-134</v>
      </c>
      <c r="F16" s="53">
        <v>750</v>
      </c>
      <c r="G16" s="53">
        <v>671</v>
      </c>
      <c r="H16" s="40">
        <f t="shared" si="2"/>
        <v>89.46666666666667</v>
      </c>
      <c r="I16" s="39">
        <f t="shared" si="3"/>
        <v>-79</v>
      </c>
      <c r="J16" s="53">
        <v>977</v>
      </c>
      <c r="K16" s="53">
        <v>906</v>
      </c>
      <c r="L16" s="40">
        <f t="shared" si="4"/>
        <v>92.73285568065506</v>
      </c>
      <c r="M16" s="39">
        <f t="shared" si="5"/>
        <v>-71</v>
      </c>
      <c r="N16" s="55">
        <v>401</v>
      </c>
      <c r="O16" s="53">
        <v>406</v>
      </c>
      <c r="P16" s="41">
        <f t="shared" si="6"/>
        <v>101.24688279301746</v>
      </c>
      <c r="Q16" s="42">
        <f t="shared" si="7"/>
        <v>5</v>
      </c>
      <c r="R16" s="53">
        <v>205</v>
      </c>
      <c r="S16" s="55">
        <v>235</v>
      </c>
      <c r="T16" s="41">
        <f t="shared" si="8"/>
        <v>114.6341463414634</v>
      </c>
      <c r="U16" s="39">
        <f t="shared" si="9"/>
        <v>30</v>
      </c>
      <c r="V16" s="42"/>
      <c r="W16" s="42"/>
      <c r="X16" s="41" t="e">
        <f t="shared" si="10"/>
        <v>#DIV/0!</v>
      </c>
      <c r="Y16" s="42">
        <f t="shared" si="11"/>
        <v>0</v>
      </c>
      <c r="Z16" s="211">
        <v>2742</v>
      </c>
      <c r="AA16" s="53">
        <v>2729</v>
      </c>
      <c r="AB16" s="40">
        <f t="shared" si="12"/>
        <v>99.52589350838804</v>
      </c>
      <c r="AC16" s="39">
        <f t="shared" si="13"/>
        <v>-13</v>
      </c>
      <c r="AD16" s="211">
        <v>1635</v>
      </c>
      <c r="AE16" s="53">
        <v>1494</v>
      </c>
      <c r="AF16" s="40">
        <f t="shared" si="14"/>
        <v>91.37614678899084</v>
      </c>
      <c r="AG16" s="39">
        <f t="shared" si="15"/>
        <v>-141</v>
      </c>
      <c r="AH16" s="211">
        <v>458</v>
      </c>
      <c r="AI16" s="54">
        <v>688</v>
      </c>
      <c r="AJ16" s="40">
        <f t="shared" si="16"/>
        <v>150.2183406113537</v>
      </c>
      <c r="AK16" s="39">
        <f t="shared" si="17"/>
        <v>230</v>
      </c>
      <c r="AL16" s="53">
        <v>756</v>
      </c>
      <c r="AM16" s="53">
        <v>691</v>
      </c>
      <c r="AN16" s="41">
        <f t="shared" si="18"/>
        <v>91.4021164021164</v>
      </c>
      <c r="AO16" s="39">
        <f t="shared" si="19"/>
        <v>-65</v>
      </c>
      <c r="AP16" s="45">
        <f t="shared" si="20"/>
        <v>-5925</v>
      </c>
      <c r="AQ16" s="46">
        <f t="shared" si="21"/>
        <v>-6012</v>
      </c>
      <c r="AR16" s="46">
        <v>6848</v>
      </c>
      <c r="AS16" s="47">
        <v>6742</v>
      </c>
      <c r="AT16" s="56">
        <v>149</v>
      </c>
      <c r="AU16" s="56">
        <v>152</v>
      </c>
      <c r="AV16" s="49">
        <f t="shared" si="32"/>
        <v>102</v>
      </c>
      <c r="AW16" s="48">
        <f t="shared" si="22"/>
        <v>3</v>
      </c>
      <c r="AX16" s="57">
        <v>962</v>
      </c>
      <c r="AY16" s="53">
        <v>1142</v>
      </c>
      <c r="AZ16" s="41">
        <f t="shared" si="23"/>
        <v>118.7</v>
      </c>
      <c r="BA16" s="39">
        <f t="shared" si="24"/>
        <v>180</v>
      </c>
      <c r="BB16" s="53">
        <v>742</v>
      </c>
      <c r="BC16" s="53">
        <v>801</v>
      </c>
      <c r="BD16" s="41">
        <f t="shared" si="25"/>
        <v>107.95148247978436</v>
      </c>
      <c r="BE16" s="39">
        <f t="shared" si="26"/>
        <v>59</v>
      </c>
      <c r="BF16" s="53">
        <v>639</v>
      </c>
      <c r="BG16" s="53">
        <v>705</v>
      </c>
      <c r="BH16" s="41">
        <f t="shared" si="27"/>
        <v>110.32863849765258</v>
      </c>
      <c r="BI16" s="39">
        <f t="shared" si="28"/>
        <v>66</v>
      </c>
      <c r="BJ16" s="58">
        <v>2086.3473053892217</v>
      </c>
      <c r="BK16" s="53">
        <v>2784.0462427745665</v>
      </c>
      <c r="BL16" s="39">
        <f t="shared" si="29"/>
        <v>697.6989373853448</v>
      </c>
      <c r="BM16" s="53">
        <v>35</v>
      </c>
      <c r="BN16" s="53">
        <v>127</v>
      </c>
      <c r="BO16" s="41">
        <f t="shared" si="30"/>
        <v>362.9</v>
      </c>
      <c r="BP16" s="39">
        <f t="shared" si="31"/>
        <v>92</v>
      </c>
      <c r="BQ16" s="307">
        <v>170</v>
      </c>
      <c r="BR16" s="51"/>
      <c r="BS16" s="51"/>
      <c r="BT16" s="51"/>
      <c r="BU16" s="14"/>
      <c r="BV16" s="14"/>
    </row>
    <row r="17" spans="1:74" s="20" customFormat="1" ht="21.75" customHeight="1">
      <c r="A17" s="52" t="s">
        <v>82</v>
      </c>
      <c r="B17" s="53">
        <v>1776</v>
      </c>
      <c r="C17" s="54">
        <v>1625</v>
      </c>
      <c r="D17" s="40">
        <f t="shared" si="0"/>
        <v>91.49774774774775</v>
      </c>
      <c r="E17" s="39">
        <f t="shared" si="1"/>
        <v>-151</v>
      </c>
      <c r="F17" s="53">
        <v>841</v>
      </c>
      <c r="G17" s="53">
        <v>557</v>
      </c>
      <c r="H17" s="40">
        <f t="shared" si="2"/>
        <v>66.230677764566</v>
      </c>
      <c r="I17" s="39">
        <f t="shared" si="3"/>
        <v>-284</v>
      </c>
      <c r="J17" s="53">
        <v>734</v>
      </c>
      <c r="K17" s="53">
        <v>814</v>
      </c>
      <c r="L17" s="40">
        <f t="shared" si="4"/>
        <v>110.89918256130791</v>
      </c>
      <c r="M17" s="39">
        <f t="shared" si="5"/>
        <v>80</v>
      </c>
      <c r="N17" s="55">
        <v>74</v>
      </c>
      <c r="O17" s="53">
        <v>173</v>
      </c>
      <c r="P17" s="41">
        <f t="shared" si="6"/>
        <v>233.78378378378378</v>
      </c>
      <c r="Q17" s="42">
        <f t="shared" si="7"/>
        <v>99</v>
      </c>
      <c r="R17" s="53">
        <v>360</v>
      </c>
      <c r="S17" s="55">
        <v>370</v>
      </c>
      <c r="T17" s="41">
        <f t="shared" si="8"/>
        <v>102.77777777777777</v>
      </c>
      <c r="U17" s="39">
        <f t="shared" si="9"/>
        <v>10</v>
      </c>
      <c r="V17" s="42"/>
      <c r="W17" s="42"/>
      <c r="X17" s="41" t="e">
        <f t="shared" si="10"/>
        <v>#DIV/0!</v>
      </c>
      <c r="Y17" s="42">
        <f t="shared" si="11"/>
        <v>0</v>
      </c>
      <c r="Z17" s="211">
        <v>3435</v>
      </c>
      <c r="AA17" s="53">
        <v>3883</v>
      </c>
      <c r="AB17" s="40">
        <f t="shared" si="12"/>
        <v>113.04221251819504</v>
      </c>
      <c r="AC17" s="39">
        <f t="shared" si="13"/>
        <v>448</v>
      </c>
      <c r="AD17" s="211">
        <v>1771</v>
      </c>
      <c r="AE17" s="53">
        <v>1610</v>
      </c>
      <c r="AF17" s="40">
        <f t="shared" si="14"/>
        <v>90.9090909090909</v>
      </c>
      <c r="AG17" s="39">
        <f t="shared" si="15"/>
        <v>-161</v>
      </c>
      <c r="AH17" s="211">
        <v>1115</v>
      </c>
      <c r="AI17" s="54">
        <v>1353</v>
      </c>
      <c r="AJ17" s="40">
        <f t="shared" si="16"/>
        <v>121.34529147982063</v>
      </c>
      <c r="AK17" s="39">
        <f t="shared" si="17"/>
        <v>238</v>
      </c>
      <c r="AL17" s="53">
        <v>581</v>
      </c>
      <c r="AM17" s="53">
        <v>620</v>
      </c>
      <c r="AN17" s="41">
        <f t="shared" si="18"/>
        <v>106.71256454388984</v>
      </c>
      <c r="AO17" s="39">
        <f t="shared" si="19"/>
        <v>39</v>
      </c>
      <c r="AP17" s="45">
        <f t="shared" si="20"/>
        <v>-1592</v>
      </c>
      <c r="AQ17" s="46">
        <f t="shared" si="21"/>
        <v>-1290</v>
      </c>
      <c r="AR17" s="46">
        <v>2558</v>
      </c>
      <c r="AS17" s="47">
        <v>2252</v>
      </c>
      <c r="AT17" s="56">
        <v>135</v>
      </c>
      <c r="AU17" s="56">
        <v>178</v>
      </c>
      <c r="AV17" s="49">
        <f t="shared" si="32"/>
        <v>131.9</v>
      </c>
      <c r="AW17" s="48">
        <f t="shared" si="22"/>
        <v>43</v>
      </c>
      <c r="AX17" s="57">
        <v>947</v>
      </c>
      <c r="AY17" s="53">
        <v>1266</v>
      </c>
      <c r="AZ17" s="41">
        <f t="shared" si="23"/>
        <v>133.7</v>
      </c>
      <c r="BA17" s="39">
        <f t="shared" si="24"/>
        <v>319</v>
      </c>
      <c r="BB17" s="53">
        <v>810</v>
      </c>
      <c r="BC17" s="53">
        <v>663</v>
      </c>
      <c r="BD17" s="41">
        <f t="shared" si="25"/>
        <v>81.85185185185185</v>
      </c>
      <c r="BE17" s="39">
        <f t="shared" si="26"/>
        <v>-147</v>
      </c>
      <c r="BF17" s="53">
        <v>718</v>
      </c>
      <c r="BG17" s="53">
        <v>553</v>
      </c>
      <c r="BH17" s="41">
        <f t="shared" si="27"/>
        <v>77.01949860724234</v>
      </c>
      <c r="BI17" s="39">
        <f t="shared" si="28"/>
        <v>-165</v>
      </c>
      <c r="BJ17" s="58">
        <v>2270.083432657926</v>
      </c>
      <c r="BK17" s="53">
        <v>2505.7909604519773</v>
      </c>
      <c r="BL17" s="39">
        <f t="shared" si="29"/>
        <v>235.7075277940512</v>
      </c>
      <c r="BM17" s="53">
        <v>148</v>
      </c>
      <c r="BN17" s="53">
        <v>148</v>
      </c>
      <c r="BO17" s="41">
        <f t="shared" si="30"/>
        <v>100</v>
      </c>
      <c r="BP17" s="39">
        <f t="shared" si="31"/>
        <v>0</v>
      </c>
      <c r="BQ17" s="307">
        <v>211</v>
      </c>
      <c r="BR17" s="51"/>
      <c r="BS17" s="51"/>
      <c r="BT17" s="51"/>
      <c r="BU17" s="14"/>
      <c r="BV17" s="14"/>
    </row>
    <row r="18" spans="1:74" s="20" customFormat="1" ht="21.75" customHeight="1">
      <c r="A18" s="52" t="s">
        <v>83</v>
      </c>
      <c r="B18" s="53">
        <v>911</v>
      </c>
      <c r="C18" s="54">
        <v>728</v>
      </c>
      <c r="D18" s="40">
        <f t="shared" si="0"/>
        <v>79.91218441273325</v>
      </c>
      <c r="E18" s="39">
        <f t="shared" si="1"/>
        <v>-183</v>
      </c>
      <c r="F18" s="53">
        <v>470</v>
      </c>
      <c r="G18" s="53">
        <v>390</v>
      </c>
      <c r="H18" s="40">
        <f t="shared" si="2"/>
        <v>82.97872340425532</v>
      </c>
      <c r="I18" s="39">
        <f t="shared" si="3"/>
        <v>-80</v>
      </c>
      <c r="J18" s="53">
        <v>386</v>
      </c>
      <c r="K18" s="53">
        <v>386</v>
      </c>
      <c r="L18" s="40">
        <f t="shared" si="4"/>
        <v>100</v>
      </c>
      <c r="M18" s="39">
        <f t="shared" si="5"/>
        <v>0</v>
      </c>
      <c r="N18" s="55">
        <v>30</v>
      </c>
      <c r="O18" s="53">
        <v>87</v>
      </c>
      <c r="P18" s="41">
        <f t="shared" si="6"/>
        <v>290</v>
      </c>
      <c r="Q18" s="42">
        <f t="shared" si="7"/>
        <v>57</v>
      </c>
      <c r="R18" s="53">
        <v>152</v>
      </c>
      <c r="S18" s="55">
        <v>155</v>
      </c>
      <c r="T18" s="41">
        <f t="shared" si="8"/>
        <v>101.9736842105263</v>
      </c>
      <c r="U18" s="39">
        <f t="shared" si="9"/>
        <v>3</v>
      </c>
      <c r="V18" s="42"/>
      <c r="W18" s="42"/>
      <c r="X18" s="41" t="e">
        <f t="shared" si="10"/>
        <v>#DIV/0!</v>
      </c>
      <c r="Y18" s="42">
        <f t="shared" si="11"/>
        <v>0</v>
      </c>
      <c r="Z18" s="211">
        <v>2022</v>
      </c>
      <c r="AA18" s="53">
        <v>1776</v>
      </c>
      <c r="AB18" s="40">
        <f t="shared" si="12"/>
        <v>87.83382789317507</v>
      </c>
      <c r="AC18" s="39">
        <f t="shared" si="13"/>
        <v>-246</v>
      </c>
      <c r="AD18" s="211">
        <v>898</v>
      </c>
      <c r="AE18" s="53">
        <v>713</v>
      </c>
      <c r="AF18" s="40">
        <f t="shared" si="14"/>
        <v>79.39866369710468</v>
      </c>
      <c r="AG18" s="39">
        <f t="shared" si="15"/>
        <v>-185</v>
      </c>
      <c r="AH18" s="211">
        <v>1014</v>
      </c>
      <c r="AI18" s="54">
        <v>746</v>
      </c>
      <c r="AJ18" s="40">
        <f t="shared" si="16"/>
        <v>73.57001972386587</v>
      </c>
      <c r="AK18" s="39">
        <f t="shared" si="17"/>
        <v>-268</v>
      </c>
      <c r="AL18" s="53">
        <v>263</v>
      </c>
      <c r="AM18" s="53">
        <v>339</v>
      </c>
      <c r="AN18" s="41">
        <f t="shared" si="18"/>
        <v>128.89733840304183</v>
      </c>
      <c r="AO18" s="39">
        <f t="shared" si="19"/>
        <v>76</v>
      </c>
      <c r="AP18" s="45">
        <f t="shared" si="20"/>
        <v>-2816</v>
      </c>
      <c r="AQ18" s="46">
        <f t="shared" si="21"/>
        <v>-3015</v>
      </c>
      <c r="AR18" s="46">
        <v>3396</v>
      </c>
      <c r="AS18" s="47">
        <v>3463</v>
      </c>
      <c r="AT18" s="56">
        <v>93</v>
      </c>
      <c r="AU18" s="56">
        <v>107</v>
      </c>
      <c r="AV18" s="49">
        <f t="shared" si="32"/>
        <v>115.1</v>
      </c>
      <c r="AW18" s="48">
        <f t="shared" si="22"/>
        <v>14</v>
      </c>
      <c r="AX18" s="57">
        <v>440</v>
      </c>
      <c r="AY18" s="53">
        <v>437</v>
      </c>
      <c r="AZ18" s="41">
        <f t="shared" si="23"/>
        <v>99.3</v>
      </c>
      <c r="BA18" s="39">
        <f t="shared" si="24"/>
        <v>-3</v>
      </c>
      <c r="BB18" s="53">
        <v>331</v>
      </c>
      <c r="BC18" s="53">
        <v>280</v>
      </c>
      <c r="BD18" s="41">
        <f t="shared" si="25"/>
        <v>84.59214501510573</v>
      </c>
      <c r="BE18" s="39">
        <f t="shared" si="26"/>
        <v>-51</v>
      </c>
      <c r="BF18" s="53">
        <v>234</v>
      </c>
      <c r="BG18" s="53">
        <v>219</v>
      </c>
      <c r="BH18" s="41">
        <f t="shared" si="27"/>
        <v>93.58974358974359</v>
      </c>
      <c r="BI18" s="39">
        <f t="shared" si="28"/>
        <v>-15</v>
      </c>
      <c r="BJ18" s="58">
        <v>1528.5714285714287</v>
      </c>
      <c r="BK18" s="53">
        <v>2054.8</v>
      </c>
      <c r="BL18" s="39">
        <f t="shared" si="29"/>
        <v>526.2285714285715</v>
      </c>
      <c r="BM18" s="53">
        <v>12</v>
      </c>
      <c r="BN18" s="53">
        <v>21</v>
      </c>
      <c r="BO18" s="41">
        <f t="shared" si="30"/>
        <v>175</v>
      </c>
      <c r="BP18" s="39">
        <f t="shared" si="31"/>
        <v>9</v>
      </c>
      <c r="BQ18" s="307">
        <v>8</v>
      </c>
      <c r="BR18" s="51"/>
      <c r="BS18" s="51"/>
      <c r="BT18" s="51"/>
      <c r="BU18" s="14"/>
      <c r="BV18" s="14"/>
    </row>
    <row r="19" spans="1:74" s="20" customFormat="1" ht="21.75" customHeight="1">
      <c r="A19" s="52" t="s">
        <v>84</v>
      </c>
      <c r="B19" s="53">
        <v>642</v>
      </c>
      <c r="C19" s="54">
        <v>628</v>
      </c>
      <c r="D19" s="40">
        <f t="shared" si="0"/>
        <v>97.81931464174455</v>
      </c>
      <c r="E19" s="39">
        <f t="shared" si="1"/>
        <v>-14</v>
      </c>
      <c r="F19" s="53">
        <v>244</v>
      </c>
      <c r="G19" s="53">
        <v>222</v>
      </c>
      <c r="H19" s="40">
        <f t="shared" si="2"/>
        <v>90.98360655737704</v>
      </c>
      <c r="I19" s="39">
        <f t="shared" si="3"/>
        <v>-22</v>
      </c>
      <c r="J19" s="53">
        <v>329</v>
      </c>
      <c r="K19" s="53">
        <v>282</v>
      </c>
      <c r="L19" s="40">
        <f t="shared" si="4"/>
        <v>85.71428571428571</v>
      </c>
      <c r="M19" s="39">
        <f t="shared" si="5"/>
        <v>-47</v>
      </c>
      <c r="N19" s="55">
        <v>144</v>
      </c>
      <c r="O19" s="53">
        <v>116</v>
      </c>
      <c r="P19" s="41">
        <f t="shared" si="6"/>
        <v>80.55555555555556</v>
      </c>
      <c r="Q19" s="42">
        <f t="shared" si="7"/>
        <v>-28</v>
      </c>
      <c r="R19" s="53">
        <v>77</v>
      </c>
      <c r="S19" s="55">
        <v>120</v>
      </c>
      <c r="T19" s="41">
        <f t="shared" si="8"/>
        <v>155.84415584415586</v>
      </c>
      <c r="U19" s="39">
        <f t="shared" si="9"/>
        <v>43</v>
      </c>
      <c r="V19" s="42"/>
      <c r="W19" s="42"/>
      <c r="X19" s="41" t="e">
        <f t="shared" si="10"/>
        <v>#DIV/0!</v>
      </c>
      <c r="Y19" s="42">
        <f t="shared" si="11"/>
        <v>0</v>
      </c>
      <c r="Z19" s="211">
        <v>2204</v>
      </c>
      <c r="AA19" s="53">
        <v>3395</v>
      </c>
      <c r="AB19" s="40">
        <f t="shared" si="12"/>
        <v>154.03811252268602</v>
      </c>
      <c r="AC19" s="39">
        <f t="shared" si="13"/>
        <v>1191</v>
      </c>
      <c r="AD19" s="211">
        <v>642</v>
      </c>
      <c r="AE19" s="53">
        <v>624</v>
      </c>
      <c r="AF19" s="40">
        <f t="shared" si="14"/>
        <v>97.19626168224299</v>
      </c>
      <c r="AG19" s="39">
        <f t="shared" si="15"/>
        <v>-18</v>
      </c>
      <c r="AH19" s="211">
        <v>1353</v>
      </c>
      <c r="AI19" s="54">
        <v>2304</v>
      </c>
      <c r="AJ19" s="40">
        <f t="shared" si="16"/>
        <v>170.28824833702882</v>
      </c>
      <c r="AK19" s="39">
        <f t="shared" si="17"/>
        <v>951</v>
      </c>
      <c r="AL19" s="53">
        <v>255</v>
      </c>
      <c r="AM19" s="53">
        <v>189</v>
      </c>
      <c r="AN19" s="41">
        <f t="shared" si="18"/>
        <v>74.11764705882354</v>
      </c>
      <c r="AO19" s="39">
        <f t="shared" si="19"/>
        <v>-66</v>
      </c>
      <c r="AP19" s="45">
        <f t="shared" si="20"/>
        <v>-4219</v>
      </c>
      <c r="AQ19" s="46">
        <f t="shared" si="21"/>
        <v>-4215</v>
      </c>
      <c r="AR19" s="46">
        <v>4563</v>
      </c>
      <c r="AS19" s="47">
        <v>4514</v>
      </c>
      <c r="AT19" s="56">
        <v>86</v>
      </c>
      <c r="AU19" s="56">
        <v>85</v>
      </c>
      <c r="AV19" s="49">
        <f t="shared" si="32"/>
        <v>98.8</v>
      </c>
      <c r="AW19" s="48">
        <f t="shared" si="22"/>
        <v>-1</v>
      </c>
      <c r="AX19" s="57">
        <v>346</v>
      </c>
      <c r="AY19" s="53">
        <v>334</v>
      </c>
      <c r="AZ19" s="41">
        <f t="shared" si="23"/>
        <v>96.5</v>
      </c>
      <c r="BA19" s="39">
        <f t="shared" si="24"/>
        <v>-12</v>
      </c>
      <c r="BB19" s="53">
        <v>298</v>
      </c>
      <c r="BC19" s="53">
        <v>329</v>
      </c>
      <c r="BD19" s="41">
        <f t="shared" si="25"/>
        <v>110.40268456375838</v>
      </c>
      <c r="BE19" s="39">
        <f t="shared" si="26"/>
        <v>31</v>
      </c>
      <c r="BF19" s="53">
        <v>228</v>
      </c>
      <c r="BG19" s="53">
        <v>245</v>
      </c>
      <c r="BH19" s="41">
        <f t="shared" si="27"/>
        <v>107.45614035087718</v>
      </c>
      <c r="BI19" s="39">
        <f t="shared" si="28"/>
        <v>17</v>
      </c>
      <c r="BJ19" s="58">
        <v>1889.3877551020407</v>
      </c>
      <c r="BK19" s="53">
        <v>2082.5757575757575</v>
      </c>
      <c r="BL19" s="39">
        <f t="shared" si="29"/>
        <v>193.18800247371678</v>
      </c>
      <c r="BM19" s="53">
        <v>13</v>
      </c>
      <c r="BN19" s="53">
        <v>20</v>
      </c>
      <c r="BO19" s="41">
        <f t="shared" si="30"/>
        <v>153.8</v>
      </c>
      <c r="BP19" s="39">
        <f t="shared" si="31"/>
        <v>7</v>
      </c>
      <c r="BQ19" s="307">
        <v>71</v>
      </c>
      <c r="BR19" s="51"/>
      <c r="BS19" s="51"/>
      <c r="BT19" s="51"/>
      <c r="BU19" s="14"/>
      <c r="BV19" s="14"/>
    </row>
    <row r="20" spans="1:74" s="60" customFormat="1" ht="21.75" customHeight="1">
      <c r="A20" s="59" t="s">
        <v>85</v>
      </c>
      <c r="B20" s="53">
        <v>1338</v>
      </c>
      <c r="C20" s="54">
        <v>1373</v>
      </c>
      <c r="D20" s="40">
        <f t="shared" si="0"/>
        <v>102.61584454409567</v>
      </c>
      <c r="E20" s="39">
        <f t="shared" si="1"/>
        <v>35</v>
      </c>
      <c r="F20" s="53">
        <v>690</v>
      </c>
      <c r="G20" s="53">
        <v>751</v>
      </c>
      <c r="H20" s="40">
        <f t="shared" si="2"/>
        <v>108.84057971014494</v>
      </c>
      <c r="I20" s="39">
        <f t="shared" si="3"/>
        <v>61</v>
      </c>
      <c r="J20" s="53">
        <v>676</v>
      </c>
      <c r="K20" s="53">
        <v>625</v>
      </c>
      <c r="L20" s="40">
        <f t="shared" si="4"/>
        <v>92.45562130177515</v>
      </c>
      <c r="M20" s="39">
        <f t="shared" si="5"/>
        <v>-51</v>
      </c>
      <c r="N20" s="55">
        <v>309</v>
      </c>
      <c r="O20" s="53">
        <v>220</v>
      </c>
      <c r="P20" s="41">
        <f t="shared" si="6"/>
        <v>71.19741100323624</v>
      </c>
      <c r="Q20" s="42">
        <f t="shared" si="7"/>
        <v>-89</v>
      </c>
      <c r="R20" s="53">
        <v>69</v>
      </c>
      <c r="S20" s="55">
        <v>74</v>
      </c>
      <c r="T20" s="41">
        <f t="shared" si="8"/>
        <v>107.24637681159422</v>
      </c>
      <c r="U20" s="39">
        <f t="shared" si="9"/>
        <v>5</v>
      </c>
      <c r="V20" s="42"/>
      <c r="W20" s="42"/>
      <c r="X20" s="41" t="e">
        <f t="shared" si="10"/>
        <v>#DIV/0!</v>
      </c>
      <c r="Y20" s="42" t="s">
        <v>8</v>
      </c>
      <c r="Z20" s="211">
        <v>2512</v>
      </c>
      <c r="AA20" s="53">
        <v>2393</v>
      </c>
      <c r="AB20" s="40">
        <f t="shared" si="12"/>
        <v>95.26273885350318</v>
      </c>
      <c r="AC20" s="39">
        <f t="shared" si="13"/>
        <v>-119</v>
      </c>
      <c r="AD20" s="211">
        <v>1260</v>
      </c>
      <c r="AE20" s="53">
        <v>1295</v>
      </c>
      <c r="AF20" s="40">
        <f t="shared" si="14"/>
        <v>102.77777777777777</v>
      </c>
      <c r="AG20" s="39">
        <f t="shared" si="15"/>
        <v>35</v>
      </c>
      <c r="AH20" s="211">
        <v>689</v>
      </c>
      <c r="AI20" s="54">
        <v>749</v>
      </c>
      <c r="AJ20" s="40">
        <f t="shared" si="16"/>
        <v>108.70827285921625</v>
      </c>
      <c r="AK20" s="39">
        <f t="shared" si="17"/>
        <v>60</v>
      </c>
      <c r="AL20" s="53">
        <v>305</v>
      </c>
      <c r="AM20" s="53">
        <v>274</v>
      </c>
      <c r="AN20" s="41">
        <f t="shared" si="18"/>
        <v>89.8360655737705</v>
      </c>
      <c r="AO20" s="39">
        <f t="shared" si="19"/>
        <v>-31</v>
      </c>
      <c r="AP20" s="45">
        <f t="shared" si="20"/>
        <v>-1704</v>
      </c>
      <c r="AQ20" s="46">
        <f t="shared" si="21"/>
        <v>-2095</v>
      </c>
      <c r="AR20" s="46">
        <v>2397</v>
      </c>
      <c r="AS20" s="47">
        <v>2796</v>
      </c>
      <c r="AT20" s="56">
        <v>124</v>
      </c>
      <c r="AU20" s="56">
        <v>129</v>
      </c>
      <c r="AV20" s="49">
        <f t="shared" si="32"/>
        <v>104</v>
      </c>
      <c r="AW20" s="48">
        <f t="shared" si="22"/>
        <v>5</v>
      </c>
      <c r="AX20" s="57">
        <v>577</v>
      </c>
      <c r="AY20" s="53">
        <v>647</v>
      </c>
      <c r="AZ20" s="41">
        <f t="shared" si="23"/>
        <v>112.1</v>
      </c>
      <c r="BA20" s="39">
        <f t="shared" si="24"/>
        <v>70</v>
      </c>
      <c r="BB20" s="53">
        <v>645</v>
      </c>
      <c r="BC20" s="53">
        <v>672</v>
      </c>
      <c r="BD20" s="41">
        <f t="shared" si="25"/>
        <v>104.18604651162791</v>
      </c>
      <c r="BE20" s="39">
        <f t="shared" si="26"/>
        <v>27</v>
      </c>
      <c r="BF20" s="53">
        <v>476</v>
      </c>
      <c r="BG20" s="53">
        <v>496</v>
      </c>
      <c r="BH20" s="41">
        <f t="shared" si="27"/>
        <v>104.20168067226892</v>
      </c>
      <c r="BI20" s="39">
        <f t="shared" si="28"/>
        <v>20</v>
      </c>
      <c r="BJ20" s="58">
        <v>1788.045540796964</v>
      </c>
      <c r="BK20" s="53">
        <v>2111.743119266055</v>
      </c>
      <c r="BL20" s="39">
        <f t="shared" si="29"/>
        <v>323.69757846909124</v>
      </c>
      <c r="BM20" s="53">
        <v>20</v>
      </c>
      <c r="BN20" s="53">
        <v>56</v>
      </c>
      <c r="BO20" s="41">
        <f t="shared" si="30"/>
        <v>280</v>
      </c>
      <c r="BP20" s="39">
        <f t="shared" si="31"/>
        <v>36</v>
      </c>
      <c r="BQ20" s="307">
        <v>25</v>
      </c>
      <c r="BR20" s="51"/>
      <c r="BS20" s="51"/>
      <c r="BT20" s="51"/>
      <c r="BU20" s="14"/>
      <c r="BV20" s="14"/>
    </row>
    <row r="21" spans="1:74" s="20" customFormat="1" ht="21.75" customHeight="1">
      <c r="A21" s="52" t="s">
        <v>86</v>
      </c>
      <c r="B21" s="53">
        <v>1139</v>
      </c>
      <c r="C21" s="54">
        <v>1443</v>
      </c>
      <c r="D21" s="40">
        <f t="shared" si="0"/>
        <v>126.6900790166813</v>
      </c>
      <c r="E21" s="39">
        <f t="shared" si="1"/>
        <v>304</v>
      </c>
      <c r="F21" s="53">
        <v>289</v>
      </c>
      <c r="G21" s="53">
        <v>372</v>
      </c>
      <c r="H21" s="40">
        <f t="shared" si="2"/>
        <v>128.719723183391</v>
      </c>
      <c r="I21" s="39">
        <f t="shared" si="3"/>
        <v>83</v>
      </c>
      <c r="J21" s="53">
        <v>737</v>
      </c>
      <c r="K21" s="53">
        <v>874</v>
      </c>
      <c r="L21" s="40">
        <f t="shared" si="4"/>
        <v>118.5888738127544</v>
      </c>
      <c r="M21" s="39">
        <f t="shared" si="5"/>
        <v>137</v>
      </c>
      <c r="N21" s="55">
        <v>40</v>
      </c>
      <c r="O21" s="53">
        <v>29</v>
      </c>
      <c r="P21" s="41">
        <f t="shared" si="6"/>
        <v>72.5</v>
      </c>
      <c r="Q21" s="42">
        <f t="shared" si="7"/>
        <v>-11</v>
      </c>
      <c r="R21" s="53">
        <v>321</v>
      </c>
      <c r="S21" s="55">
        <v>325</v>
      </c>
      <c r="T21" s="41">
        <f t="shared" si="8"/>
        <v>101.24610591900311</v>
      </c>
      <c r="U21" s="39">
        <f t="shared" si="9"/>
        <v>4</v>
      </c>
      <c r="V21" s="42"/>
      <c r="W21" s="42"/>
      <c r="X21" s="41" t="e">
        <f t="shared" si="10"/>
        <v>#DIV/0!</v>
      </c>
      <c r="Y21" s="42">
        <f aca="true" t="shared" si="33" ref="Y21:Y34">W21-V21</f>
        <v>0</v>
      </c>
      <c r="Z21" s="211">
        <v>1535</v>
      </c>
      <c r="AA21" s="53">
        <v>1892</v>
      </c>
      <c r="AB21" s="40">
        <f t="shared" si="12"/>
        <v>123.257328990228</v>
      </c>
      <c r="AC21" s="39">
        <f t="shared" si="13"/>
        <v>357</v>
      </c>
      <c r="AD21" s="211">
        <v>1108</v>
      </c>
      <c r="AE21" s="53">
        <v>1432</v>
      </c>
      <c r="AF21" s="40">
        <f t="shared" si="14"/>
        <v>129.24187725631768</v>
      </c>
      <c r="AG21" s="39">
        <f t="shared" si="15"/>
        <v>324</v>
      </c>
      <c r="AH21" s="211">
        <v>223</v>
      </c>
      <c r="AI21" s="54">
        <v>277</v>
      </c>
      <c r="AJ21" s="40">
        <f t="shared" si="16"/>
        <v>124.2152466367713</v>
      </c>
      <c r="AK21" s="39">
        <f t="shared" si="17"/>
        <v>54</v>
      </c>
      <c r="AL21" s="53">
        <v>300</v>
      </c>
      <c r="AM21" s="53">
        <v>383</v>
      </c>
      <c r="AN21" s="41">
        <f t="shared" si="18"/>
        <v>127.66666666666666</v>
      </c>
      <c r="AO21" s="39">
        <f t="shared" si="19"/>
        <v>83</v>
      </c>
      <c r="AP21" s="45">
        <f t="shared" si="20"/>
        <v>-4536</v>
      </c>
      <c r="AQ21" s="46">
        <f t="shared" si="21"/>
        <v>-3775</v>
      </c>
      <c r="AR21" s="46">
        <v>5375</v>
      </c>
      <c r="AS21" s="47">
        <v>4751</v>
      </c>
      <c r="AT21" s="56">
        <v>59</v>
      </c>
      <c r="AU21" s="56">
        <v>99</v>
      </c>
      <c r="AV21" s="49">
        <f t="shared" si="32"/>
        <v>167.8</v>
      </c>
      <c r="AW21" s="48">
        <f t="shared" si="22"/>
        <v>40</v>
      </c>
      <c r="AX21" s="57">
        <v>722</v>
      </c>
      <c r="AY21" s="53">
        <v>935</v>
      </c>
      <c r="AZ21" s="41">
        <f t="shared" si="23"/>
        <v>129.5</v>
      </c>
      <c r="BA21" s="39">
        <f t="shared" si="24"/>
        <v>213</v>
      </c>
      <c r="BB21" s="53">
        <v>300</v>
      </c>
      <c r="BC21" s="53">
        <v>467</v>
      </c>
      <c r="BD21" s="41">
        <f t="shared" si="25"/>
        <v>155.66666666666666</v>
      </c>
      <c r="BE21" s="39">
        <f t="shared" si="26"/>
        <v>167</v>
      </c>
      <c r="BF21" s="53">
        <v>241</v>
      </c>
      <c r="BG21" s="53">
        <v>404</v>
      </c>
      <c r="BH21" s="41">
        <f t="shared" si="27"/>
        <v>167.63485477178423</v>
      </c>
      <c r="BI21" s="39">
        <f t="shared" si="28"/>
        <v>163</v>
      </c>
      <c r="BJ21" s="58">
        <v>2275.748502994012</v>
      </c>
      <c r="BK21" s="53">
        <v>3263.6363636363635</v>
      </c>
      <c r="BL21" s="39">
        <f t="shared" si="29"/>
        <v>987.8878606423514</v>
      </c>
      <c r="BM21" s="53">
        <v>7</v>
      </c>
      <c r="BN21" s="53">
        <v>23</v>
      </c>
      <c r="BO21" s="41">
        <f t="shared" si="30"/>
        <v>328.6</v>
      </c>
      <c r="BP21" s="39">
        <f t="shared" si="31"/>
        <v>16</v>
      </c>
      <c r="BQ21" s="307">
        <v>384</v>
      </c>
      <c r="BR21" s="51"/>
      <c r="BS21" s="51"/>
      <c r="BT21" s="51"/>
      <c r="BU21" s="14"/>
      <c r="BV21" s="14"/>
    </row>
    <row r="22" spans="1:74" s="20" customFormat="1" ht="21.75" customHeight="1">
      <c r="A22" s="52" t="s">
        <v>87</v>
      </c>
      <c r="B22" s="53">
        <v>2091</v>
      </c>
      <c r="C22" s="54">
        <v>2080</v>
      </c>
      <c r="D22" s="40">
        <f t="shared" si="0"/>
        <v>99.47393591582974</v>
      </c>
      <c r="E22" s="39">
        <f t="shared" si="1"/>
        <v>-11</v>
      </c>
      <c r="F22" s="53">
        <v>500</v>
      </c>
      <c r="G22" s="53">
        <v>479</v>
      </c>
      <c r="H22" s="40">
        <f t="shared" si="2"/>
        <v>95.8</v>
      </c>
      <c r="I22" s="39">
        <f t="shared" si="3"/>
        <v>-21</v>
      </c>
      <c r="J22" s="53">
        <v>1470</v>
      </c>
      <c r="K22" s="53">
        <v>1518</v>
      </c>
      <c r="L22" s="40">
        <f t="shared" si="4"/>
        <v>103.26530612244898</v>
      </c>
      <c r="M22" s="39">
        <f t="shared" si="5"/>
        <v>48</v>
      </c>
      <c r="N22" s="55">
        <v>284</v>
      </c>
      <c r="O22" s="53">
        <v>321</v>
      </c>
      <c r="P22" s="41">
        <f t="shared" si="6"/>
        <v>113.0281690140845</v>
      </c>
      <c r="Q22" s="42">
        <f t="shared" si="7"/>
        <v>37</v>
      </c>
      <c r="R22" s="53">
        <v>397</v>
      </c>
      <c r="S22" s="55">
        <v>446</v>
      </c>
      <c r="T22" s="41">
        <f t="shared" si="8"/>
        <v>112.34256926952142</v>
      </c>
      <c r="U22" s="39">
        <f t="shared" si="9"/>
        <v>49</v>
      </c>
      <c r="V22" s="42"/>
      <c r="W22" s="42"/>
      <c r="X22" s="41" t="e">
        <f t="shared" si="10"/>
        <v>#DIV/0!</v>
      </c>
      <c r="Y22" s="42">
        <f t="shared" si="33"/>
        <v>0</v>
      </c>
      <c r="Z22" s="211">
        <v>4349</v>
      </c>
      <c r="AA22" s="53">
        <v>6091</v>
      </c>
      <c r="AB22" s="40">
        <f t="shared" si="12"/>
        <v>140.05518510002298</v>
      </c>
      <c r="AC22" s="39">
        <f t="shared" si="13"/>
        <v>1742</v>
      </c>
      <c r="AD22" s="211">
        <v>2068</v>
      </c>
      <c r="AE22" s="53">
        <v>2042</v>
      </c>
      <c r="AF22" s="40">
        <f t="shared" si="14"/>
        <v>98.74274661508704</v>
      </c>
      <c r="AG22" s="39">
        <f t="shared" si="15"/>
        <v>-26</v>
      </c>
      <c r="AH22" s="211">
        <v>1566</v>
      </c>
      <c r="AI22" s="54">
        <v>2999</v>
      </c>
      <c r="AJ22" s="40">
        <f t="shared" si="16"/>
        <v>191.50702426564496</v>
      </c>
      <c r="AK22" s="39">
        <f t="shared" si="17"/>
        <v>1433</v>
      </c>
      <c r="AL22" s="53">
        <v>555</v>
      </c>
      <c r="AM22" s="53">
        <v>615</v>
      </c>
      <c r="AN22" s="41">
        <f t="shared" si="18"/>
        <v>110.8108108108108</v>
      </c>
      <c r="AO22" s="39">
        <f t="shared" si="19"/>
        <v>60</v>
      </c>
      <c r="AP22" s="45">
        <f t="shared" si="20"/>
        <v>-2222</v>
      </c>
      <c r="AQ22" s="46">
        <f t="shared" si="21"/>
        <v>-2051</v>
      </c>
      <c r="AR22" s="46">
        <v>3773</v>
      </c>
      <c r="AS22" s="47">
        <v>3588</v>
      </c>
      <c r="AT22" s="56">
        <v>141</v>
      </c>
      <c r="AU22" s="56">
        <v>153</v>
      </c>
      <c r="AV22" s="49">
        <f t="shared" si="32"/>
        <v>108.5</v>
      </c>
      <c r="AW22" s="48">
        <f t="shared" si="22"/>
        <v>12</v>
      </c>
      <c r="AX22" s="57">
        <v>1617</v>
      </c>
      <c r="AY22" s="53">
        <v>1749</v>
      </c>
      <c r="AZ22" s="41">
        <f t="shared" si="23"/>
        <v>108.2</v>
      </c>
      <c r="BA22" s="39">
        <f t="shared" si="24"/>
        <v>132</v>
      </c>
      <c r="BB22" s="53">
        <v>540</v>
      </c>
      <c r="BC22" s="53">
        <v>543</v>
      </c>
      <c r="BD22" s="41">
        <f t="shared" si="25"/>
        <v>100.55555555555556</v>
      </c>
      <c r="BE22" s="39">
        <f t="shared" si="26"/>
        <v>3</v>
      </c>
      <c r="BF22" s="53">
        <v>486</v>
      </c>
      <c r="BG22" s="53">
        <v>504</v>
      </c>
      <c r="BH22" s="41">
        <f t="shared" si="27"/>
        <v>103.7037037037037</v>
      </c>
      <c r="BI22" s="39">
        <f t="shared" si="28"/>
        <v>18</v>
      </c>
      <c r="BJ22" s="58">
        <v>2247.1354166666665</v>
      </c>
      <c r="BK22" s="53">
        <v>3372.7272727272725</v>
      </c>
      <c r="BL22" s="39">
        <f t="shared" si="29"/>
        <v>1125.591856060606</v>
      </c>
      <c r="BM22" s="53">
        <v>100</v>
      </c>
      <c r="BN22" s="53">
        <v>138</v>
      </c>
      <c r="BO22" s="41">
        <f t="shared" si="30"/>
        <v>138</v>
      </c>
      <c r="BP22" s="39">
        <f t="shared" si="31"/>
        <v>38</v>
      </c>
      <c r="BQ22" s="307">
        <v>57</v>
      </c>
      <c r="BR22" s="51"/>
      <c r="BS22" s="51"/>
      <c r="BT22" s="51"/>
      <c r="BU22" s="14"/>
      <c r="BV22" s="14"/>
    </row>
    <row r="23" spans="1:74" s="20" customFormat="1" ht="21.75" customHeight="1">
      <c r="A23" s="52" t="s">
        <v>88</v>
      </c>
      <c r="B23" s="53">
        <v>1442</v>
      </c>
      <c r="C23" s="54">
        <v>1492</v>
      </c>
      <c r="D23" s="40">
        <f t="shared" si="0"/>
        <v>103.46740638002774</v>
      </c>
      <c r="E23" s="39">
        <f t="shared" si="1"/>
        <v>50</v>
      </c>
      <c r="F23" s="53">
        <v>539</v>
      </c>
      <c r="G23" s="53">
        <v>407</v>
      </c>
      <c r="H23" s="40">
        <f t="shared" si="2"/>
        <v>75.51020408163265</v>
      </c>
      <c r="I23" s="39">
        <f t="shared" si="3"/>
        <v>-132</v>
      </c>
      <c r="J23" s="53">
        <v>388</v>
      </c>
      <c r="K23" s="53">
        <v>397</v>
      </c>
      <c r="L23" s="40">
        <f t="shared" si="4"/>
        <v>102.31958762886597</v>
      </c>
      <c r="M23" s="39">
        <f t="shared" si="5"/>
        <v>9</v>
      </c>
      <c r="N23" s="55">
        <v>47</v>
      </c>
      <c r="O23" s="53">
        <v>73</v>
      </c>
      <c r="P23" s="41">
        <f t="shared" si="6"/>
        <v>155.3191489361702</v>
      </c>
      <c r="Q23" s="42">
        <f t="shared" si="7"/>
        <v>26</v>
      </c>
      <c r="R23" s="53">
        <v>145</v>
      </c>
      <c r="S23" s="55">
        <v>122</v>
      </c>
      <c r="T23" s="41">
        <f t="shared" si="8"/>
        <v>84.13793103448276</v>
      </c>
      <c r="U23" s="39">
        <f t="shared" si="9"/>
        <v>-23</v>
      </c>
      <c r="V23" s="42"/>
      <c r="W23" s="42"/>
      <c r="X23" s="41" t="e">
        <f t="shared" si="10"/>
        <v>#DIV/0!</v>
      </c>
      <c r="Y23" s="42">
        <f t="shared" si="33"/>
        <v>0</v>
      </c>
      <c r="Z23" s="211">
        <v>1937</v>
      </c>
      <c r="AA23" s="53">
        <v>2732</v>
      </c>
      <c r="AB23" s="40">
        <f t="shared" si="12"/>
        <v>141.042849767682</v>
      </c>
      <c r="AC23" s="39">
        <f t="shared" si="13"/>
        <v>795</v>
      </c>
      <c r="AD23" s="211">
        <v>1392</v>
      </c>
      <c r="AE23" s="53">
        <v>1422</v>
      </c>
      <c r="AF23" s="40">
        <f t="shared" si="14"/>
        <v>102.15517241379311</v>
      </c>
      <c r="AG23" s="39">
        <f t="shared" si="15"/>
        <v>30</v>
      </c>
      <c r="AH23" s="211">
        <v>367</v>
      </c>
      <c r="AI23" s="54">
        <v>1010</v>
      </c>
      <c r="AJ23" s="40">
        <f t="shared" si="16"/>
        <v>275.2043596730245</v>
      </c>
      <c r="AK23" s="39">
        <f t="shared" si="17"/>
        <v>643</v>
      </c>
      <c r="AL23" s="53">
        <v>246</v>
      </c>
      <c r="AM23" s="53">
        <v>246</v>
      </c>
      <c r="AN23" s="41">
        <f t="shared" si="18"/>
        <v>100</v>
      </c>
      <c r="AO23" s="39">
        <f t="shared" si="19"/>
        <v>0</v>
      </c>
      <c r="AP23" s="45">
        <f t="shared" si="20"/>
        <v>-4689</v>
      </c>
      <c r="AQ23" s="46">
        <f t="shared" si="21"/>
        <v>-4078</v>
      </c>
      <c r="AR23" s="46">
        <v>5273</v>
      </c>
      <c r="AS23" s="47">
        <v>4674</v>
      </c>
      <c r="AT23" s="56">
        <v>72</v>
      </c>
      <c r="AU23" s="56">
        <v>74</v>
      </c>
      <c r="AV23" s="49">
        <f t="shared" si="32"/>
        <v>102.8</v>
      </c>
      <c r="AW23" s="48">
        <f t="shared" si="22"/>
        <v>2</v>
      </c>
      <c r="AX23" s="57">
        <v>547</v>
      </c>
      <c r="AY23" s="53">
        <v>517</v>
      </c>
      <c r="AZ23" s="41">
        <f t="shared" si="23"/>
        <v>94.5</v>
      </c>
      <c r="BA23" s="39">
        <f t="shared" si="24"/>
        <v>-30</v>
      </c>
      <c r="BB23" s="53">
        <v>858</v>
      </c>
      <c r="BC23" s="53">
        <v>896</v>
      </c>
      <c r="BD23" s="41">
        <f t="shared" si="25"/>
        <v>104.42890442890442</v>
      </c>
      <c r="BE23" s="39">
        <f t="shared" si="26"/>
        <v>38</v>
      </c>
      <c r="BF23" s="53">
        <v>719</v>
      </c>
      <c r="BG23" s="53">
        <v>716</v>
      </c>
      <c r="BH23" s="41">
        <f t="shared" si="27"/>
        <v>99.58275382475661</v>
      </c>
      <c r="BI23" s="39">
        <f t="shared" si="28"/>
        <v>-3</v>
      </c>
      <c r="BJ23" s="58">
        <v>1693.0857874519847</v>
      </c>
      <c r="BK23" s="53">
        <v>2065.664739884393</v>
      </c>
      <c r="BL23" s="39">
        <f t="shared" si="29"/>
        <v>372.5789524324082</v>
      </c>
      <c r="BM23" s="53">
        <v>60</v>
      </c>
      <c r="BN23" s="53">
        <v>95</v>
      </c>
      <c r="BO23" s="41">
        <f t="shared" si="30"/>
        <v>158.3</v>
      </c>
      <c r="BP23" s="39">
        <f t="shared" si="31"/>
        <v>35</v>
      </c>
      <c r="BQ23" s="307">
        <v>19</v>
      </c>
      <c r="BR23" s="51"/>
      <c r="BS23" s="51"/>
      <c r="BT23" s="51"/>
      <c r="BU23" s="14"/>
      <c r="BV23" s="14"/>
    </row>
    <row r="24" spans="1:74" s="20" customFormat="1" ht="21.75" customHeight="1">
      <c r="A24" s="52" t="s">
        <v>89</v>
      </c>
      <c r="B24" s="53">
        <v>1091</v>
      </c>
      <c r="C24" s="54">
        <v>962</v>
      </c>
      <c r="D24" s="40">
        <f t="shared" si="0"/>
        <v>88.17598533455545</v>
      </c>
      <c r="E24" s="39">
        <f t="shared" si="1"/>
        <v>-129</v>
      </c>
      <c r="F24" s="53">
        <v>534</v>
      </c>
      <c r="G24" s="53">
        <v>443</v>
      </c>
      <c r="H24" s="40">
        <f t="shared" si="2"/>
        <v>82.95880149812734</v>
      </c>
      <c r="I24" s="39">
        <f t="shared" si="3"/>
        <v>-91</v>
      </c>
      <c r="J24" s="53">
        <v>912</v>
      </c>
      <c r="K24" s="53">
        <v>767</v>
      </c>
      <c r="L24" s="40">
        <f t="shared" si="4"/>
        <v>84.10087719298247</v>
      </c>
      <c r="M24" s="39">
        <f t="shared" si="5"/>
        <v>-145</v>
      </c>
      <c r="N24" s="55">
        <v>428</v>
      </c>
      <c r="O24" s="53">
        <v>387</v>
      </c>
      <c r="P24" s="41">
        <f t="shared" si="6"/>
        <v>90.42056074766354</v>
      </c>
      <c r="Q24" s="42">
        <f t="shared" si="7"/>
        <v>-41</v>
      </c>
      <c r="R24" s="53">
        <v>165</v>
      </c>
      <c r="S24" s="55">
        <v>166</v>
      </c>
      <c r="T24" s="41">
        <f t="shared" si="8"/>
        <v>100.60606060606061</v>
      </c>
      <c r="U24" s="39">
        <f t="shared" si="9"/>
        <v>1</v>
      </c>
      <c r="V24" s="42"/>
      <c r="W24" s="42"/>
      <c r="X24" s="41" t="e">
        <f t="shared" si="10"/>
        <v>#DIV/0!</v>
      </c>
      <c r="Y24" s="42">
        <f t="shared" si="33"/>
        <v>0</v>
      </c>
      <c r="Z24" s="211">
        <v>2148</v>
      </c>
      <c r="AA24" s="53">
        <v>2436</v>
      </c>
      <c r="AB24" s="40">
        <f t="shared" si="12"/>
        <v>113.40782122905028</v>
      </c>
      <c r="AC24" s="39">
        <f t="shared" si="13"/>
        <v>288</v>
      </c>
      <c r="AD24" s="211">
        <v>996</v>
      </c>
      <c r="AE24" s="53">
        <v>923</v>
      </c>
      <c r="AF24" s="40">
        <f t="shared" si="14"/>
        <v>92.67068273092369</v>
      </c>
      <c r="AG24" s="39">
        <f t="shared" si="15"/>
        <v>-73</v>
      </c>
      <c r="AH24" s="211">
        <v>691</v>
      </c>
      <c r="AI24" s="54">
        <v>929</v>
      </c>
      <c r="AJ24" s="40">
        <f t="shared" si="16"/>
        <v>134.44283646888567</v>
      </c>
      <c r="AK24" s="39">
        <f t="shared" si="17"/>
        <v>238</v>
      </c>
      <c r="AL24" s="53">
        <v>180</v>
      </c>
      <c r="AM24" s="53">
        <v>191</v>
      </c>
      <c r="AN24" s="41">
        <f t="shared" si="18"/>
        <v>106.11111111111111</v>
      </c>
      <c r="AO24" s="39">
        <f t="shared" si="19"/>
        <v>11</v>
      </c>
      <c r="AP24" s="45">
        <f t="shared" si="20"/>
        <v>-5382</v>
      </c>
      <c r="AQ24" s="46">
        <f t="shared" si="21"/>
        <v>-6213</v>
      </c>
      <c r="AR24" s="46">
        <v>6003</v>
      </c>
      <c r="AS24" s="47">
        <v>6736</v>
      </c>
      <c r="AT24" s="56">
        <v>216</v>
      </c>
      <c r="AU24" s="56">
        <v>215</v>
      </c>
      <c r="AV24" s="49">
        <f t="shared" si="32"/>
        <v>99.5</v>
      </c>
      <c r="AW24" s="48">
        <f t="shared" si="22"/>
        <v>-1</v>
      </c>
      <c r="AX24" s="57">
        <v>925</v>
      </c>
      <c r="AY24" s="53">
        <v>891</v>
      </c>
      <c r="AZ24" s="41">
        <f t="shared" si="23"/>
        <v>96.3</v>
      </c>
      <c r="BA24" s="39">
        <f t="shared" si="24"/>
        <v>-34</v>
      </c>
      <c r="BB24" s="53">
        <v>470</v>
      </c>
      <c r="BC24" s="53">
        <v>439</v>
      </c>
      <c r="BD24" s="41">
        <f t="shared" si="25"/>
        <v>93.40425531914893</v>
      </c>
      <c r="BE24" s="39">
        <f t="shared" si="26"/>
        <v>-31</v>
      </c>
      <c r="BF24" s="53">
        <v>379</v>
      </c>
      <c r="BG24" s="53">
        <v>358</v>
      </c>
      <c r="BH24" s="41">
        <f t="shared" si="27"/>
        <v>94.45910290237467</v>
      </c>
      <c r="BI24" s="39">
        <f t="shared" si="28"/>
        <v>-21</v>
      </c>
      <c r="BJ24" s="58">
        <v>1748.4251968503936</v>
      </c>
      <c r="BK24" s="53">
        <v>2255.0802139037432</v>
      </c>
      <c r="BL24" s="39">
        <f t="shared" si="29"/>
        <v>506.65501705334964</v>
      </c>
      <c r="BM24" s="53">
        <v>22</v>
      </c>
      <c r="BN24" s="53">
        <v>99</v>
      </c>
      <c r="BO24" s="41">
        <f t="shared" si="30"/>
        <v>450</v>
      </c>
      <c r="BP24" s="39">
        <f t="shared" si="31"/>
        <v>77</v>
      </c>
      <c r="BQ24" s="307">
        <v>53</v>
      </c>
      <c r="BR24" s="51"/>
      <c r="BS24" s="51"/>
      <c r="BT24" s="51"/>
      <c r="BU24" s="14"/>
      <c r="BV24" s="14"/>
    </row>
    <row r="25" spans="1:74" s="20" customFormat="1" ht="21.75" customHeight="1">
      <c r="A25" s="52" t="s">
        <v>90</v>
      </c>
      <c r="B25" s="53">
        <v>1621</v>
      </c>
      <c r="C25" s="54">
        <v>1331</v>
      </c>
      <c r="D25" s="40">
        <f t="shared" si="0"/>
        <v>82.10980876002468</v>
      </c>
      <c r="E25" s="39">
        <f t="shared" si="1"/>
        <v>-290</v>
      </c>
      <c r="F25" s="53">
        <v>603</v>
      </c>
      <c r="G25" s="53">
        <v>530</v>
      </c>
      <c r="H25" s="40">
        <f t="shared" si="2"/>
        <v>87.89386401326699</v>
      </c>
      <c r="I25" s="39">
        <f t="shared" si="3"/>
        <v>-73</v>
      </c>
      <c r="J25" s="53">
        <v>612</v>
      </c>
      <c r="K25" s="53">
        <v>588</v>
      </c>
      <c r="L25" s="40">
        <f t="shared" si="4"/>
        <v>96.07843137254902</v>
      </c>
      <c r="M25" s="39">
        <f t="shared" si="5"/>
        <v>-24</v>
      </c>
      <c r="N25" s="55">
        <v>109</v>
      </c>
      <c r="O25" s="53">
        <v>88</v>
      </c>
      <c r="P25" s="41">
        <f t="shared" si="6"/>
        <v>80.73394495412845</v>
      </c>
      <c r="Q25" s="42">
        <f t="shared" si="7"/>
        <v>-21</v>
      </c>
      <c r="R25" s="53">
        <v>237</v>
      </c>
      <c r="S25" s="55">
        <v>148</v>
      </c>
      <c r="T25" s="41">
        <f t="shared" si="8"/>
        <v>62.447257383966246</v>
      </c>
      <c r="U25" s="39">
        <f t="shared" si="9"/>
        <v>-89</v>
      </c>
      <c r="V25" s="42"/>
      <c r="W25" s="42"/>
      <c r="X25" s="41" t="e">
        <f t="shared" si="10"/>
        <v>#DIV/0!</v>
      </c>
      <c r="Y25" s="42">
        <f t="shared" si="33"/>
        <v>0</v>
      </c>
      <c r="Z25" s="211">
        <v>3003</v>
      </c>
      <c r="AA25" s="53">
        <v>2745</v>
      </c>
      <c r="AB25" s="40">
        <f t="shared" si="12"/>
        <v>91.4085914085914</v>
      </c>
      <c r="AC25" s="39">
        <f t="shared" si="13"/>
        <v>-258</v>
      </c>
      <c r="AD25" s="211">
        <v>1565</v>
      </c>
      <c r="AE25" s="53">
        <v>1311</v>
      </c>
      <c r="AF25" s="40">
        <f t="shared" si="14"/>
        <v>83.76996805111821</v>
      </c>
      <c r="AG25" s="39">
        <f t="shared" si="15"/>
        <v>-254</v>
      </c>
      <c r="AH25" s="211">
        <v>1242</v>
      </c>
      <c r="AI25" s="54">
        <v>1180</v>
      </c>
      <c r="AJ25" s="40">
        <f t="shared" si="16"/>
        <v>95.00805152979066</v>
      </c>
      <c r="AK25" s="39">
        <f t="shared" si="17"/>
        <v>-62</v>
      </c>
      <c r="AL25" s="53">
        <v>448</v>
      </c>
      <c r="AM25" s="53">
        <v>310</v>
      </c>
      <c r="AN25" s="41">
        <f t="shared" si="18"/>
        <v>69.19642857142857</v>
      </c>
      <c r="AO25" s="39">
        <f t="shared" si="19"/>
        <v>-138</v>
      </c>
      <c r="AP25" s="45">
        <f t="shared" si="20"/>
        <v>-2223</v>
      </c>
      <c r="AQ25" s="46">
        <f t="shared" si="21"/>
        <v>-2152</v>
      </c>
      <c r="AR25" s="46">
        <v>3063</v>
      </c>
      <c r="AS25" s="47">
        <v>2915</v>
      </c>
      <c r="AT25" s="56">
        <v>132</v>
      </c>
      <c r="AU25" s="56">
        <v>125</v>
      </c>
      <c r="AV25" s="49">
        <f t="shared" si="32"/>
        <v>94.7</v>
      </c>
      <c r="AW25" s="48">
        <f t="shared" si="22"/>
        <v>-7</v>
      </c>
      <c r="AX25" s="57">
        <v>655</v>
      </c>
      <c r="AY25" s="53">
        <v>627</v>
      </c>
      <c r="AZ25" s="41">
        <f t="shared" si="23"/>
        <v>95.7</v>
      </c>
      <c r="BA25" s="39">
        <f t="shared" si="24"/>
        <v>-28</v>
      </c>
      <c r="BB25" s="53">
        <v>781</v>
      </c>
      <c r="BC25" s="53">
        <v>568</v>
      </c>
      <c r="BD25" s="41">
        <f t="shared" si="25"/>
        <v>72.72727272727273</v>
      </c>
      <c r="BE25" s="39">
        <f t="shared" si="26"/>
        <v>-213</v>
      </c>
      <c r="BF25" s="53">
        <v>654</v>
      </c>
      <c r="BG25" s="53">
        <v>442</v>
      </c>
      <c r="BH25" s="41">
        <f t="shared" si="27"/>
        <v>67.58409785932722</v>
      </c>
      <c r="BI25" s="39">
        <f t="shared" si="28"/>
        <v>-212</v>
      </c>
      <c r="BJ25" s="58">
        <v>1899.2625368731563</v>
      </c>
      <c r="BK25" s="53">
        <v>2191.5811088295686</v>
      </c>
      <c r="BL25" s="39">
        <f t="shared" si="29"/>
        <v>292.31857195641237</v>
      </c>
      <c r="BM25" s="53">
        <v>28</v>
      </c>
      <c r="BN25" s="53">
        <v>37</v>
      </c>
      <c r="BO25" s="41">
        <f t="shared" si="30"/>
        <v>132.1</v>
      </c>
      <c r="BP25" s="39">
        <f t="shared" si="31"/>
        <v>9</v>
      </c>
      <c r="BQ25" s="307">
        <v>27</v>
      </c>
      <c r="BR25" s="51"/>
      <c r="BS25" s="51"/>
      <c r="BT25" s="51"/>
      <c r="BU25" s="14"/>
      <c r="BV25" s="14"/>
    </row>
    <row r="26" spans="1:74" s="20" customFormat="1" ht="21.75" customHeight="1">
      <c r="A26" s="52" t="s">
        <v>91</v>
      </c>
      <c r="B26" s="53">
        <v>1718</v>
      </c>
      <c r="C26" s="54">
        <v>1867</v>
      </c>
      <c r="D26" s="40">
        <f t="shared" si="0"/>
        <v>108.67287543655412</v>
      </c>
      <c r="E26" s="39">
        <f t="shared" si="1"/>
        <v>149</v>
      </c>
      <c r="F26" s="53">
        <v>712</v>
      </c>
      <c r="G26" s="53">
        <v>570</v>
      </c>
      <c r="H26" s="40">
        <f t="shared" si="2"/>
        <v>80.0561797752809</v>
      </c>
      <c r="I26" s="39">
        <f t="shared" si="3"/>
        <v>-142</v>
      </c>
      <c r="J26" s="53">
        <v>745</v>
      </c>
      <c r="K26" s="53">
        <v>821</v>
      </c>
      <c r="L26" s="40">
        <f t="shared" si="4"/>
        <v>110.20134228187919</v>
      </c>
      <c r="M26" s="39">
        <f t="shared" si="5"/>
        <v>76</v>
      </c>
      <c r="N26" s="55">
        <v>90</v>
      </c>
      <c r="O26" s="53">
        <v>69</v>
      </c>
      <c r="P26" s="41">
        <f t="shared" si="6"/>
        <v>76.66666666666667</v>
      </c>
      <c r="Q26" s="42">
        <f t="shared" si="7"/>
        <v>-21</v>
      </c>
      <c r="R26" s="53">
        <v>369</v>
      </c>
      <c r="S26" s="55">
        <v>309</v>
      </c>
      <c r="T26" s="41">
        <f t="shared" si="8"/>
        <v>83.73983739837398</v>
      </c>
      <c r="U26" s="39">
        <f t="shared" si="9"/>
        <v>-60</v>
      </c>
      <c r="V26" s="42"/>
      <c r="W26" s="42"/>
      <c r="X26" s="41" t="e">
        <f t="shared" si="10"/>
        <v>#DIV/0!</v>
      </c>
      <c r="Y26" s="42">
        <f t="shared" si="33"/>
        <v>0</v>
      </c>
      <c r="Z26" s="211">
        <v>4267</v>
      </c>
      <c r="AA26" s="53">
        <v>4262</v>
      </c>
      <c r="AB26" s="40">
        <f t="shared" si="12"/>
        <v>99.88282165455824</v>
      </c>
      <c r="AC26" s="39">
        <f t="shared" si="13"/>
        <v>-5</v>
      </c>
      <c r="AD26" s="211">
        <v>1694</v>
      </c>
      <c r="AE26" s="53">
        <v>1842</v>
      </c>
      <c r="AF26" s="40">
        <f t="shared" si="14"/>
        <v>108.73671782762693</v>
      </c>
      <c r="AG26" s="39">
        <f t="shared" si="15"/>
        <v>148</v>
      </c>
      <c r="AH26" s="211">
        <v>1717</v>
      </c>
      <c r="AI26" s="54">
        <v>1324</v>
      </c>
      <c r="AJ26" s="40">
        <f t="shared" si="16"/>
        <v>77.1112405358183</v>
      </c>
      <c r="AK26" s="39">
        <f t="shared" si="17"/>
        <v>-393</v>
      </c>
      <c r="AL26" s="53">
        <v>708</v>
      </c>
      <c r="AM26" s="53">
        <v>788</v>
      </c>
      <c r="AN26" s="41">
        <f t="shared" si="18"/>
        <v>111.2994350282486</v>
      </c>
      <c r="AO26" s="39">
        <f t="shared" si="19"/>
        <v>80</v>
      </c>
      <c r="AP26" s="45">
        <f t="shared" si="20"/>
        <v>-3166</v>
      </c>
      <c r="AQ26" s="46">
        <f t="shared" si="21"/>
        <v>-3330</v>
      </c>
      <c r="AR26" s="46">
        <v>4192</v>
      </c>
      <c r="AS26" s="47">
        <v>4383</v>
      </c>
      <c r="AT26" s="56">
        <v>107</v>
      </c>
      <c r="AU26" s="56">
        <v>105</v>
      </c>
      <c r="AV26" s="49">
        <f t="shared" si="32"/>
        <v>98.1</v>
      </c>
      <c r="AW26" s="48">
        <f t="shared" si="22"/>
        <v>-2</v>
      </c>
      <c r="AX26" s="57">
        <v>800</v>
      </c>
      <c r="AY26" s="53">
        <v>890</v>
      </c>
      <c r="AZ26" s="41">
        <f t="shared" si="23"/>
        <v>111.3</v>
      </c>
      <c r="BA26" s="39">
        <f t="shared" si="24"/>
        <v>90</v>
      </c>
      <c r="BB26" s="53">
        <v>692</v>
      </c>
      <c r="BC26" s="53">
        <v>814</v>
      </c>
      <c r="BD26" s="41">
        <f t="shared" si="25"/>
        <v>117.6300578034682</v>
      </c>
      <c r="BE26" s="39">
        <f t="shared" si="26"/>
        <v>122</v>
      </c>
      <c r="BF26" s="53">
        <v>561</v>
      </c>
      <c r="BG26" s="53">
        <v>597</v>
      </c>
      <c r="BH26" s="41">
        <f t="shared" si="27"/>
        <v>106.41711229946524</v>
      </c>
      <c r="BI26" s="39">
        <f t="shared" si="28"/>
        <v>36</v>
      </c>
      <c r="BJ26" s="58">
        <v>1639.7631133671744</v>
      </c>
      <c r="BK26" s="53">
        <v>2039.5931142410016</v>
      </c>
      <c r="BL26" s="39">
        <f t="shared" si="29"/>
        <v>399.8300008738272</v>
      </c>
      <c r="BM26" s="53">
        <v>10</v>
      </c>
      <c r="BN26" s="53">
        <v>21</v>
      </c>
      <c r="BO26" s="41">
        <f t="shared" si="30"/>
        <v>210</v>
      </c>
      <c r="BP26" s="39">
        <f t="shared" si="31"/>
        <v>11</v>
      </c>
      <c r="BQ26" s="307">
        <v>45</v>
      </c>
      <c r="BR26" s="51"/>
      <c r="BS26" s="51"/>
      <c r="BT26" s="51"/>
      <c r="BU26" s="14"/>
      <c r="BV26" s="14"/>
    </row>
    <row r="27" spans="1:74" s="20" customFormat="1" ht="21.75" customHeight="1">
      <c r="A27" s="52" t="s">
        <v>92</v>
      </c>
      <c r="B27" s="53">
        <v>874</v>
      </c>
      <c r="C27" s="54">
        <v>873</v>
      </c>
      <c r="D27" s="40">
        <f t="shared" si="0"/>
        <v>99.88558352402745</v>
      </c>
      <c r="E27" s="39">
        <f t="shared" si="1"/>
        <v>-1</v>
      </c>
      <c r="F27" s="53">
        <v>324</v>
      </c>
      <c r="G27" s="53">
        <v>388</v>
      </c>
      <c r="H27" s="40">
        <f t="shared" si="2"/>
        <v>119.75308641975309</v>
      </c>
      <c r="I27" s="39">
        <f t="shared" si="3"/>
        <v>64</v>
      </c>
      <c r="J27" s="53">
        <v>480</v>
      </c>
      <c r="K27" s="53">
        <v>653</v>
      </c>
      <c r="L27" s="40">
        <f t="shared" si="4"/>
        <v>136.04166666666666</v>
      </c>
      <c r="M27" s="39">
        <f t="shared" si="5"/>
        <v>173</v>
      </c>
      <c r="N27" s="55">
        <v>138</v>
      </c>
      <c r="O27" s="53">
        <v>309</v>
      </c>
      <c r="P27" s="41">
        <f t="shared" si="6"/>
        <v>223.91304347826087</v>
      </c>
      <c r="Q27" s="42">
        <f t="shared" si="7"/>
        <v>171</v>
      </c>
      <c r="R27" s="53">
        <v>130</v>
      </c>
      <c r="S27" s="55">
        <v>84</v>
      </c>
      <c r="T27" s="41">
        <f t="shared" si="8"/>
        <v>64.61538461538461</v>
      </c>
      <c r="U27" s="39">
        <f t="shared" si="9"/>
        <v>-46</v>
      </c>
      <c r="V27" s="42"/>
      <c r="W27" s="42"/>
      <c r="X27" s="41" t="e">
        <f t="shared" si="10"/>
        <v>#DIV/0!</v>
      </c>
      <c r="Y27" s="42">
        <f t="shared" si="33"/>
        <v>0</v>
      </c>
      <c r="Z27" s="211">
        <v>1547</v>
      </c>
      <c r="AA27" s="53">
        <v>2308</v>
      </c>
      <c r="AB27" s="40">
        <f t="shared" si="12"/>
        <v>149.19198448610214</v>
      </c>
      <c r="AC27" s="39">
        <f t="shared" si="13"/>
        <v>761</v>
      </c>
      <c r="AD27" s="211">
        <v>842</v>
      </c>
      <c r="AE27" s="53">
        <v>837</v>
      </c>
      <c r="AF27" s="40">
        <f t="shared" si="14"/>
        <v>99.40617577197149</v>
      </c>
      <c r="AG27" s="39">
        <f t="shared" si="15"/>
        <v>-5</v>
      </c>
      <c r="AH27" s="211">
        <v>476</v>
      </c>
      <c r="AI27" s="54">
        <v>972</v>
      </c>
      <c r="AJ27" s="40">
        <f t="shared" si="16"/>
        <v>204.20168067226888</v>
      </c>
      <c r="AK27" s="39">
        <f t="shared" si="17"/>
        <v>496</v>
      </c>
      <c r="AL27" s="53">
        <v>134</v>
      </c>
      <c r="AM27" s="53">
        <v>76</v>
      </c>
      <c r="AN27" s="41">
        <f t="shared" si="18"/>
        <v>56.71641791044776</v>
      </c>
      <c r="AO27" s="39">
        <f t="shared" si="19"/>
        <v>-58</v>
      </c>
      <c r="AP27" s="45">
        <f t="shared" si="20"/>
        <v>-1614</v>
      </c>
      <c r="AQ27" s="46">
        <f t="shared" si="21"/>
        <v>-1552</v>
      </c>
      <c r="AR27" s="46">
        <v>2178</v>
      </c>
      <c r="AS27" s="47">
        <v>2086</v>
      </c>
      <c r="AT27" s="56">
        <v>81</v>
      </c>
      <c r="AU27" s="56">
        <v>88</v>
      </c>
      <c r="AV27" s="49">
        <f t="shared" si="32"/>
        <v>108.6</v>
      </c>
      <c r="AW27" s="48">
        <f t="shared" si="22"/>
        <v>7</v>
      </c>
      <c r="AX27" s="57">
        <v>520</v>
      </c>
      <c r="AY27" s="53">
        <v>779</v>
      </c>
      <c r="AZ27" s="41">
        <f t="shared" si="23"/>
        <v>149.8</v>
      </c>
      <c r="BA27" s="39">
        <f t="shared" si="24"/>
        <v>259</v>
      </c>
      <c r="BB27" s="53">
        <v>310</v>
      </c>
      <c r="BC27" s="53">
        <v>339</v>
      </c>
      <c r="BD27" s="41">
        <f t="shared" si="25"/>
        <v>109.35483870967741</v>
      </c>
      <c r="BE27" s="39">
        <f t="shared" si="26"/>
        <v>29</v>
      </c>
      <c r="BF27" s="53">
        <v>279</v>
      </c>
      <c r="BG27" s="53">
        <v>303</v>
      </c>
      <c r="BH27" s="41">
        <f t="shared" si="27"/>
        <v>108.6021505376344</v>
      </c>
      <c r="BI27" s="39">
        <f t="shared" si="28"/>
        <v>24</v>
      </c>
      <c r="BJ27" s="58">
        <v>2165.3125</v>
      </c>
      <c r="BK27" s="53">
        <v>2486.6666666666665</v>
      </c>
      <c r="BL27" s="39">
        <f t="shared" si="29"/>
        <v>321.3541666666665</v>
      </c>
      <c r="BM27" s="53">
        <v>16</v>
      </c>
      <c r="BN27" s="53">
        <v>50</v>
      </c>
      <c r="BO27" s="41">
        <f t="shared" si="30"/>
        <v>312.5</v>
      </c>
      <c r="BP27" s="39">
        <f t="shared" si="31"/>
        <v>34</v>
      </c>
      <c r="BQ27" s="307">
        <v>94</v>
      </c>
      <c r="BR27" s="51"/>
      <c r="BS27" s="51"/>
      <c r="BT27" s="51"/>
      <c r="BU27" s="14"/>
      <c r="BV27" s="14"/>
    </row>
    <row r="28" spans="1:74" s="20" customFormat="1" ht="21.75" customHeight="1">
      <c r="A28" s="52" t="s">
        <v>93</v>
      </c>
      <c r="B28" s="53">
        <v>549</v>
      </c>
      <c r="C28" s="54">
        <v>478</v>
      </c>
      <c r="D28" s="40">
        <f t="shared" si="0"/>
        <v>87.06739526411657</v>
      </c>
      <c r="E28" s="39">
        <f t="shared" si="1"/>
        <v>-71</v>
      </c>
      <c r="F28" s="53">
        <v>233</v>
      </c>
      <c r="G28" s="53">
        <v>208</v>
      </c>
      <c r="H28" s="40">
        <f t="shared" si="2"/>
        <v>89.27038626609442</v>
      </c>
      <c r="I28" s="39">
        <f t="shared" si="3"/>
        <v>-25</v>
      </c>
      <c r="J28" s="53">
        <v>238</v>
      </c>
      <c r="K28" s="53">
        <v>267</v>
      </c>
      <c r="L28" s="40">
        <f t="shared" si="4"/>
        <v>112.18487394957984</v>
      </c>
      <c r="M28" s="39">
        <f t="shared" si="5"/>
        <v>29</v>
      </c>
      <c r="N28" s="55">
        <v>0</v>
      </c>
      <c r="O28" s="53">
        <v>21</v>
      </c>
      <c r="P28" s="41" t="e">
        <f t="shared" si="6"/>
        <v>#DIV/0!</v>
      </c>
      <c r="Q28" s="42">
        <f t="shared" si="7"/>
        <v>21</v>
      </c>
      <c r="R28" s="53">
        <v>159</v>
      </c>
      <c r="S28" s="55">
        <v>155</v>
      </c>
      <c r="T28" s="41">
        <f t="shared" si="8"/>
        <v>97.48427672955975</v>
      </c>
      <c r="U28" s="39">
        <f t="shared" si="9"/>
        <v>-4</v>
      </c>
      <c r="V28" s="42"/>
      <c r="W28" s="42"/>
      <c r="X28" s="41" t="e">
        <f t="shared" si="10"/>
        <v>#DIV/0!</v>
      </c>
      <c r="Y28" s="42">
        <f t="shared" si="33"/>
        <v>0</v>
      </c>
      <c r="Z28" s="211">
        <v>1172</v>
      </c>
      <c r="AA28" s="53">
        <v>1328</v>
      </c>
      <c r="AB28" s="40">
        <f t="shared" si="12"/>
        <v>113.31058020477815</v>
      </c>
      <c r="AC28" s="39">
        <f t="shared" si="13"/>
        <v>156</v>
      </c>
      <c r="AD28" s="211">
        <v>548</v>
      </c>
      <c r="AE28" s="53">
        <v>477</v>
      </c>
      <c r="AF28" s="40">
        <f t="shared" si="14"/>
        <v>87.04379562043796</v>
      </c>
      <c r="AG28" s="39">
        <f t="shared" si="15"/>
        <v>-71</v>
      </c>
      <c r="AH28" s="211">
        <v>477</v>
      </c>
      <c r="AI28" s="54">
        <v>642</v>
      </c>
      <c r="AJ28" s="40">
        <f t="shared" si="16"/>
        <v>134.59119496855345</v>
      </c>
      <c r="AK28" s="39">
        <f t="shared" si="17"/>
        <v>165</v>
      </c>
      <c r="AL28" s="53">
        <v>317</v>
      </c>
      <c r="AM28" s="53">
        <v>313</v>
      </c>
      <c r="AN28" s="41">
        <f t="shared" si="18"/>
        <v>98.73817034700315</v>
      </c>
      <c r="AO28" s="39">
        <f t="shared" si="19"/>
        <v>-4</v>
      </c>
      <c r="AP28" s="45">
        <f t="shared" si="20"/>
        <v>-10361</v>
      </c>
      <c r="AQ28" s="46">
        <f t="shared" si="21"/>
        <v>-10490</v>
      </c>
      <c r="AR28" s="46">
        <v>10639</v>
      </c>
      <c r="AS28" s="47">
        <v>10758</v>
      </c>
      <c r="AT28" s="56">
        <v>43</v>
      </c>
      <c r="AU28" s="56">
        <v>68</v>
      </c>
      <c r="AV28" s="49">
        <f t="shared" si="32"/>
        <v>158.1</v>
      </c>
      <c r="AW28" s="48">
        <f t="shared" si="22"/>
        <v>25</v>
      </c>
      <c r="AX28" s="57">
        <v>251</v>
      </c>
      <c r="AY28" s="53">
        <v>289</v>
      </c>
      <c r="AZ28" s="41">
        <f t="shared" si="23"/>
        <v>115.1</v>
      </c>
      <c r="BA28" s="39">
        <f t="shared" si="24"/>
        <v>38</v>
      </c>
      <c r="BB28" s="53">
        <v>271</v>
      </c>
      <c r="BC28" s="53">
        <v>210</v>
      </c>
      <c r="BD28" s="41">
        <f t="shared" si="25"/>
        <v>77.49077490774908</v>
      </c>
      <c r="BE28" s="39">
        <f t="shared" si="26"/>
        <v>-61</v>
      </c>
      <c r="BF28" s="53">
        <v>248</v>
      </c>
      <c r="BG28" s="53">
        <v>172</v>
      </c>
      <c r="BH28" s="41">
        <f t="shared" si="27"/>
        <v>69.35483870967742</v>
      </c>
      <c r="BI28" s="39">
        <f t="shared" si="28"/>
        <v>-76</v>
      </c>
      <c r="BJ28" s="58">
        <v>1458.893280632411</v>
      </c>
      <c r="BK28" s="53">
        <v>1810.8695652173913</v>
      </c>
      <c r="BL28" s="39">
        <f t="shared" si="29"/>
        <v>351.97628458498025</v>
      </c>
      <c r="BM28" s="53">
        <v>10</v>
      </c>
      <c r="BN28" s="53">
        <v>4</v>
      </c>
      <c r="BO28" s="41">
        <f t="shared" si="30"/>
        <v>40</v>
      </c>
      <c r="BP28" s="39">
        <f t="shared" si="31"/>
        <v>-6</v>
      </c>
      <c r="BQ28" s="307">
        <v>10</v>
      </c>
      <c r="BR28" s="51"/>
      <c r="BS28" s="51"/>
      <c r="BT28" s="51"/>
      <c r="BU28" s="14"/>
      <c r="BV28" s="14"/>
    </row>
    <row r="29" spans="1:74" s="20" customFormat="1" ht="21.75" customHeight="1">
      <c r="A29" s="52" t="s">
        <v>94</v>
      </c>
      <c r="B29" s="53">
        <v>887</v>
      </c>
      <c r="C29" s="54">
        <v>952</v>
      </c>
      <c r="D29" s="40">
        <f t="shared" si="0"/>
        <v>107.32807215332582</v>
      </c>
      <c r="E29" s="39">
        <f t="shared" si="1"/>
        <v>65</v>
      </c>
      <c r="F29" s="53">
        <v>397</v>
      </c>
      <c r="G29" s="53">
        <v>332</v>
      </c>
      <c r="H29" s="40">
        <f t="shared" si="2"/>
        <v>83.6272040302267</v>
      </c>
      <c r="I29" s="39">
        <f t="shared" si="3"/>
        <v>-65</v>
      </c>
      <c r="J29" s="53">
        <v>336</v>
      </c>
      <c r="K29" s="53">
        <v>404</v>
      </c>
      <c r="L29" s="40">
        <f t="shared" si="4"/>
        <v>120.23809523809523</v>
      </c>
      <c r="M29" s="39">
        <f t="shared" si="5"/>
        <v>68</v>
      </c>
      <c r="N29" s="55">
        <v>31</v>
      </c>
      <c r="O29" s="53">
        <v>45</v>
      </c>
      <c r="P29" s="41">
        <f t="shared" si="6"/>
        <v>145.16129032258064</v>
      </c>
      <c r="Q29" s="42">
        <f t="shared" si="7"/>
        <v>14</v>
      </c>
      <c r="R29" s="53">
        <v>165</v>
      </c>
      <c r="S29" s="55">
        <v>165</v>
      </c>
      <c r="T29" s="41">
        <f t="shared" si="8"/>
        <v>100</v>
      </c>
      <c r="U29" s="39">
        <f t="shared" si="9"/>
        <v>0</v>
      </c>
      <c r="V29" s="42"/>
      <c r="W29" s="42"/>
      <c r="X29" s="41" t="e">
        <f t="shared" si="10"/>
        <v>#DIV/0!</v>
      </c>
      <c r="Y29" s="42">
        <f t="shared" si="33"/>
        <v>0</v>
      </c>
      <c r="Z29" s="211">
        <v>1497</v>
      </c>
      <c r="AA29" s="53">
        <v>1571</v>
      </c>
      <c r="AB29" s="40">
        <f t="shared" si="12"/>
        <v>104.94321977287908</v>
      </c>
      <c r="AC29" s="39">
        <f t="shared" si="13"/>
        <v>74</v>
      </c>
      <c r="AD29" s="211">
        <v>777</v>
      </c>
      <c r="AE29" s="53">
        <v>900</v>
      </c>
      <c r="AF29" s="40">
        <f t="shared" si="14"/>
        <v>115.83011583011582</v>
      </c>
      <c r="AG29" s="39">
        <f t="shared" si="15"/>
        <v>123</v>
      </c>
      <c r="AH29" s="211">
        <v>588</v>
      </c>
      <c r="AI29" s="54">
        <v>561</v>
      </c>
      <c r="AJ29" s="40">
        <f t="shared" si="16"/>
        <v>95.40816326530613</v>
      </c>
      <c r="AK29" s="39">
        <f t="shared" si="17"/>
        <v>-27</v>
      </c>
      <c r="AL29" s="53">
        <v>137</v>
      </c>
      <c r="AM29" s="53">
        <v>139</v>
      </c>
      <c r="AN29" s="41">
        <f t="shared" si="18"/>
        <v>101.45985401459853</v>
      </c>
      <c r="AO29" s="39">
        <f t="shared" si="19"/>
        <v>2</v>
      </c>
      <c r="AP29" s="45">
        <f t="shared" si="20"/>
        <v>-2440</v>
      </c>
      <c r="AQ29" s="46">
        <f t="shared" si="21"/>
        <v>-1973</v>
      </c>
      <c r="AR29" s="46">
        <v>2916</v>
      </c>
      <c r="AS29" s="47">
        <v>2497</v>
      </c>
      <c r="AT29" s="56">
        <v>105</v>
      </c>
      <c r="AU29" s="56">
        <v>127</v>
      </c>
      <c r="AV29" s="49">
        <f t="shared" si="32"/>
        <v>121</v>
      </c>
      <c r="AW29" s="48">
        <f t="shared" si="22"/>
        <v>22</v>
      </c>
      <c r="AX29" s="57">
        <v>352</v>
      </c>
      <c r="AY29" s="53">
        <v>456</v>
      </c>
      <c r="AZ29" s="41">
        <f t="shared" si="23"/>
        <v>129.5</v>
      </c>
      <c r="BA29" s="39">
        <f t="shared" si="24"/>
        <v>104</v>
      </c>
      <c r="BB29" s="53">
        <v>411</v>
      </c>
      <c r="BC29" s="53">
        <v>428</v>
      </c>
      <c r="BD29" s="41">
        <f t="shared" si="25"/>
        <v>104.13625304136254</v>
      </c>
      <c r="BE29" s="39">
        <f t="shared" si="26"/>
        <v>17</v>
      </c>
      <c r="BF29" s="53">
        <v>327</v>
      </c>
      <c r="BG29" s="53">
        <v>328</v>
      </c>
      <c r="BH29" s="41">
        <f t="shared" si="27"/>
        <v>100.3058103975535</v>
      </c>
      <c r="BI29" s="39">
        <f t="shared" si="28"/>
        <v>1</v>
      </c>
      <c r="BJ29" s="58">
        <v>1836.9318181818182</v>
      </c>
      <c r="BK29" s="53">
        <v>2044.4767441860465</v>
      </c>
      <c r="BL29" s="39">
        <f t="shared" si="29"/>
        <v>207.54492600422827</v>
      </c>
      <c r="BM29" s="53">
        <v>14</v>
      </c>
      <c r="BN29" s="53">
        <v>18</v>
      </c>
      <c r="BO29" s="41">
        <f t="shared" si="30"/>
        <v>128.6</v>
      </c>
      <c r="BP29" s="39">
        <f t="shared" si="31"/>
        <v>4</v>
      </c>
      <c r="BQ29" s="307">
        <v>136</v>
      </c>
      <c r="BR29" s="51"/>
      <c r="BS29" s="51"/>
      <c r="BT29" s="51"/>
      <c r="BU29" s="14"/>
      <c r="BV29" s="14"/>
    </row>
    <row r="30" spans="1:74" s="20" customFormat="1" ht="21.75" customHeight="1">
      <c r="A30" s="52" t="s">
        <v>95</v>
      </c>
      <c r="B30" s="53">
        <v>1124</v>
      </c>
      <c r="C30" s="54">
        <v>1029</v>
      </c>
      <c r="D30" s="40">
        <f t="shared" si="0"/>
        <v>91.54804270462633</v>
      </c>
      <c r="E30" s="39">
        <f t="shared" si="1"/>
        <v>-95</v>
      </c>
      <c r="F30" s="53">
        <v>643</v>
      </c>
      <c r="G30" s="53">
        <v>512</v>
      </c>
      <c r="H30" s="40">
        <f t="shared" si="2"/>
        <v>79.62674961119751</v>
      </c>
      <c r="I30" s="39">
        <f t="shared" si="3"/>
        <v>-131</v>
      </c>
      <c r="J30" s="53">
        <v>693</v>
      </c>
      <c r="K30" s="53">
        <v>637</v>
      </c>
      <c r="L30" s="40">
        <f t="shared" si="4"/>
        <v>91.91919191919192</v>
      </c>
      <c r="M30" s="39">
        <f t="shared" si="5"/>
        <v>-56</v>
      </c>
      <c r="N30" s="55">
        <v>211</v>
      </c>
      <c r="O30" s="53">
        <v>169</v>
      </c>
      <c r="P30" s="41">
        <f t="shared" si="6"/>
        <v>80.09478672985783</v>
      </c>
      <c r="Q30" s="42">
        <f t="shared" si="7"/>
        <v>-42</v>
      </c>
      <c r="R30" s="53">
        <v>299</v>
      </c>
      <c r="S30" s="55">
        <v>299</v>
      </c>
      <c r="T30" s="41">
        <f t="shared" si="8"/>
        <v>100</v>
      </c>
      <c r="U30" s="39">
        <f t="shared" si="9"/>
        <v>0</v>
      </c>
      <c r="V30" s="42"/>
      <c r="W30" s="42"/>
      <c r="X30" s="41" t="e">
        <f t="shared" si="10"/>
        <v>#DIV/0!</v>
      </c>
      <c r="Y30" s="42">
        <f t="shared" si="33"/>
        <v>0</v>
      </c>
      <c r="Z30" s="211">
        <v>2140</v>
      </c>
      <c r="AA30" s="53">
        <v>2936</v>
      </c>
      <c r="AB30" s="40">
        <f t="shared" si="12"/>
        <v>137.196261682243</v>
      </c>
      <c r="AC30" s="39">
        <f t="shared" si="13"/>
        <v>796</v>
      </c>
      <c r="AD30" s="211">
        <v>1118</v>
      </c>
      <c r="AE30" s="53">
        <v>1013</v>
      </c>
      <c r="AF30" s="40">
        <f t="shared" si="14"/>
        <v>90.608228980322</v>
      </c>
      <c r="AG30" s="39">
        <f t="shared" si="15"/>
        <v>-105</v>
      </c>
      <c r="AH30" s="211">
        <v>677</v>
      </c>
      <c r="AI30" s="54">
        <v>1295</v>
      </c>
      <c r="AJ30" s="40">
        <f t="shared" si="16"/>
        <v>191.28508124076808</v>
      </c>
      <c r="AK30" s="39">
        <f t="shared" si="17"/>
        <v>618</v>
      </c>
      <c r="AL30" s="53">
        <v>279</v>
      </c>
      <c r="AM30" s="53">
        <v>202</v>
      </c>
      <c r="AN30" s="41">
        <f t="shared" si="18"/>
        <v>72.40143369175627</v>
      </c>
      <c r="AO30" s="39">
        <f t="shared" si="19"/>
        <v>-77</v>
      </c>
      <c r="AP30" s="45">
        <f t="shared" si="20"/>
        <v>-2909</v>
      </c>
      <c r="AQ30" s="46">
        <f t="shared" si="21"/>
        <v>-3327</v>
      </c>
      <c r="AR30" s="46">
        <v>3567</v>
      </c>
      <c r="AS30" s="47">
        <v>3950</v>
      </c>
      <c r="AT30" s="56">
        <v>114</v>
      </c>
      <c r="AU30" s="56">
        <v>123</v>
      </c>
      <c r="AV30" s="49">
        <f t="shared" si="32"/>
        <v>107.9</v>
      </c>
      <c r="AW30" s="48">
        <f t="shared" si="22"/>
        <v>9</v>
      </c>
      <c r="AX30" s="57">
        <v>751</v>
      </c>
      <c r="AY30" s="53">
        <v>711</v>
      </c>
      <c r="AZ30" s="41">
        <f t="shared" si="23"/>
        <v>94.7</v>
      </c>
      <c r="BA30" s="39">
        <f t="shared" si="24"/>
        <v>-40</v>
      </c>
      <c r="BB30" s="53">
        <v>466</v>
      </c>
      <c r="BC30" s="53">
        <v>406</v>
      </c>
      <c r="BD30" s="41">
        <f t="shared" si="25"/>
        <v>87.1244635193133</v>
      </c>
      <c r="BE30" s="39">
        <f t="shared" si="26"/>
        <v>-60</v>
      </c>
      <c r="BF30" s="53">
        <v>379</v>
      </c>
      <c r="BG30" s="53">
        <v>329</v>
      </c>
      <c r="BH30" s="41">
        <f t="shared" si="27"/>
        <v>86.80738786279683</v>
      </c>
      <c r="BI30" s="39">
        <f t="shared" si="28"/>
        <v>-50</v>
      </c>
      <c r="BJ30" s="58">
        <v>2520.4597701149423</v>
      </c>
      <c r="BK30" s="53">
        <v>3241.1311053984577</v>
      </c>
      <c r="BL30" s="39">
        <f t="shared" si="29"/>
        <v>720.6713352835154</v>
      </c>
      <c r="BM30" s="53">
        <v>47</v>
      </c>
      <c r="BN30" s="53">
        <v>35</v>
      </c>
      <c r="BO30" s="41">
        <f t="shared" si="30"/>
        <v>74.5</v>
      </c>
      <c r="BP30" s="39">
        <f t="shared" si="31"/>
        <v>-12</v>
      </c>
      <c r="BQ30" s="307">
        <v>32</v>
      </c>
      <c r="BR30" s="51"/>
      <c r="BS30" s="51"/>
      <c r="BT30" s="51"/>
      <c r="BU30" s="14"/>
      <c r="BV30" s="14"/>
    </row>
    <row r="31" spans="1:74" s="61" customFormat="1" ht="21.75" customHeight="1">
      <c r="A31" s="52" t="s">
        <v>96</v>
      </c>
      <c r="B31" s="53">
        <v>5691</v>
      </c>
      <c r="C31" s="54">
        <v>5607</v>
      </c>
      <c r="D31" s="40">
        <f t="shared" si="0"/>
        <v>98.5239852398524</v>
      </c>
      <c r="E31" s="39">
        <f t="shared" si="1"/>
        <v>-84</v>
      </c>
      <c r="F31" s="53">
        <v>2554</v>
      </c>
      <c r="G31" s="53">
        <v>2771</v>
      </c>
      <c r="H31" s="40">
        <f t="shared" si="2"/>
        <v>108.49647611589663</v>
      </c>
      <c r="I31" s="39">
        <f t="shared" si="3"/>
        <v>217</v>
      </c>
      <c r="J31" s="53">
        <v>2776</v>
      </c>
      <c r="K31" s="53">
        <v>3008</v>
      </c>
      <c r="L31" s="40">
        <f t="shared" si="4"/>
        <v>108.35734870317002</v>
      </c>
      <c r="M31" s="39">
        <f t="shared" si="5"/>
        <v>232</v>
      </c>
      <c r="N31" s="55">
        <v>1806</v>
      </c>
      <c r="O31" s="53">
        <v>1809</v>
      </c>
      <c r="P31" s="41">
        <f t="shared" si="6"/>
        <v>100.16611295681064</v>
      </c>
      <c r="Q31" s="42">
        <f t="shared" si="7"/>
        <v>3</v>
      </c>
      <c r="R31" s="53">
        <v>379</v>
      </c>
      <c r="S31" s="55">
        <v>411</v>
      </c>
      <c r="T31" s="41">
        <f t="shared" si="8"/>
        <v>108.44327176781003</v>
      </c>
      <c r="U31" s="39">
        <f t="shared" si="9"/>
        <v>32</v>
      </c>
      <c r="V31" s="42"/>
      <c r="W31" s="42"/>
      <c r="X31" s="41" t="e">
        <f t="shared" si="10"/>
        <v>#DIV/0!</v>
      </c>
      <c r="Y31" s="42">
        <f t="shared" si="33"/>
        <v>0</v>
      </c>
      <c r="Z31" s="211">
        <v>11417</v>
      </c>
      <c r="AA31" s="53">
        <v>16746</v>
      </c>
      <c r="AB31" s="40">
        <f t="shared" si="12"/>
        <v>146.6760094595778</v>
      </c>
      <c r="AC31" s="39">
        <f t="shared" si="13"/>
        <v>5329</v>
      </c>
      <c r="AD31" s="211">
        <v>5262</v>
      </c>
      <c r="AE31" s="53">
        <v>5173</v>
      </c>
      <c r="AF31" s="40">
        <f t="shared" si="14"/>
        <v>98.30862789813759</v>
      </c>
      <c r="AG31" s="39">
        <f t="shared" si="15"/>
        <v>-89</v>
      </c>
      <c r="AH31" s="211">
        <v>2483</v>
      </c>
      <c r="AI31" s="54">
        <v>6684</v>
      </c>
      <c r="AJ31" s="40">
        <f t="shared" si="16"/>
        <v>269.1904953685059</v>
      </c>
      <c r="AK31" s="39">
        <f t="shared" si="17"/>
        <v>4201</v>
      </c>
      <c r="AL31" s="53">
        <v>707</v>
      </c>
      <c r="AM31" s="53">
        <v>395</v>
      </c>
      <c r="AN31" s="41">
        <f t="shared" si="18"/>
        <v>55.86987270155587</v>
      </c>
      <c r="AO31" s="39">
        <f t="shared" si="19"/>
        <v>-312</v>
      </c>
      <c r="AP31" s="45">
        <f t="shared" si="20"/>
        <v>-2951</v>
      </c>
      <c r="AQ31" s="46">
        <f t="shared" si="21"/>
        <v>-2249</v>
      </c>
      <c r="AR31" s="46">
        <v>5760</v>
      </c>
      <c r="AS31" s="47">
        <v>5289</v>
      </c>
      <c r="AT31" s="56">
        <v>1177</v>
      </c>
      <c r="AU31" s="56">
        <v>1113</v>
      </c>
      <c r="AV31" s="49">
        <f t="shared" si="32"/>
        <v>94.6</v>
      </c>
      <c r="AW31" s="48">
        <f t="shared" si="22"/>
        <v>-64</v>
      </c>
      <c r="AX31" s="57">
        <v>4823</v>
      </c>
      <c r="AY31" s="53">
        <v>7173</v>
      </c>
      <c r="AZ31" s="41">
        <f t="shared" si="23"/>
        <v>148.7</v>
      </c>
      <c r="BA31" s="39">
        <f t="shared" si="24"/>
        <v>2350</v>
      </c>
      <c r="BB31" s="53">
        <v>2882</v>
      </c>
      <c r="BC31" s="53">
        <v>2567</v>
      </c>
      <c r="BD31" s="41">
        <f t="shared" si="25"/>
        <v>89.07009021512839</v>
      </c>
      <c r="BE31" s="39">
        <f t="shared" si="26"/>
        <v>-315</v>
      </c>
      <c r="BF31" s="53">
        <v>2452</v>
      </c>
      <c r="BG31" s="53">
        <v>2228</v>
      </c>
      <c r="BH31" s="41">
        <f t="shared" si="27"/>
        <v>90.86460032626428</v>
      </c>
      <c r="BI31" s="39">
        <f t="shared" si="28"/>
        <v>-224</v>
      </c>
      <c r="BJ31" s="58">
        <v>2499.538224730631</v>
      </c>
      <c r="BK31" s="53">
        <v>2982.400322190898</v>
      </c>
      <c r="BL31" s="39">
        <f t="shared" si="29"/>
        <v>482.8620974602668</v>
      </c>
      <c r="BM31" s="53">
        <v>772</v>
      </c>
      <c r="BN31" s="53">
        <v>1087</v>
      </c>
      <c r="BO31" s="41">
        <f t="shared" si="30"/>
        <v>140.8</v>
      </c>
      <c r="BP31" s="39">
        <f t="shared" si="31"/>
        <v>315</v>
      </c>
      <c r="BQ31" s="307">
        <v>877</v>
      </c>
      <c r="BR31" s="51"/>
      <c r="BS31" s="51"/>
      <c r="BT31" s="51"/>
      <c r="BU31" s="14"/>
      <c r="BV31" s="14"/>
    </row>
    <row r="32" spans="1:74" s="20" customFormat="1" ht="21.75" customHeight="1">
      <c r="A32" s="62" t="s">
        <v>97</v>
      </c>
      <c r="B32" s="53">
        <v>4926</v>
      </c>
      <c r="C32" s="54">
        <v>3904</v>
      </c>
      <c r="D32" s="40">
        <f t="shared" si="0"/>
        <v>79.25294356475843</v>
      </c>
      <c r="E32" s="39">
        <f t="shared" si="1"/>
        <v>-1022</v>
      </c>
      <c r="F32" s="53">
        <v>2172</v>
      </c>
      <c r="G32" s="53">
        <v>1558</v>
      </c>
      <c r="H32" s="40">
        <f t="shared" si="2"/>
        <v>71.73112338858195</v>
      </c>
      <c r="I32" s="39">
        <f t="shared" si="3"/>
        <v>-614</v>
      </c>
      <c r="J32" s="53">
        <v>2976</v>
      </c>
      <c r="K32" s="53">
        <v>3098</v>
      </c>
      <c r="L32" s="40">
        <f t="shared" si="4"/>
        <v>104.09946236559139</v>
      </c>
      <c r="M32" s="39">
        <f t="shared" si="5"/>
        <v>122</v>
      </c>
      <c r="N32" s="55">
        <v>2151</v>
      </c>
      <c r="O32" s="53">
        <v>2180</v>
      </c>
      <c r="P32" s="41">
        <f t="shared" si="6"/>
        <v>101.348210134821</v>
      </c>
      <c r="Q32" s="42">
        <f t="shared" si="7"/>
        <v>29</v>
      </c>
      <c r="R32" s="53">
        <v>340</v>
      </c>
      <c r="S32" s="55">
        <v>273</v>
      </c>
      <c r="T32" s="41">
        <f t="shared" si="8"/>
        <v>80.29411764705883</v>
      </c>
      <c r="U32" s="39">
        <f t="shared" si="9"/>
        <v>-67</v>
      </c>
      <c r="V32" s="42"/>
      <c r="W32" s="42"/>
      <c r="X32" s="41" t="e">
        <f t="shared" si="10"/>
        <v>#DIV/0!</v>
      </c>
      <c r="Y32" s="42">
        <f t="shared" si="33"/>
        <v>0</v>
      </c>
      <c r="Z32" s="211">
        <v>12230</v>
      </c>
      <c r="AA32" s="53">
        <v>15666</v>
      </c>
      <c r="AB32" s="40">
        <f t="shared" si="12"/>
        <v>128.09484873262468</v>
      </c>
      <c r="AC32" s="39">
        <f t="shared" si="13"/>
        <v>3436</v>
      </c>
      <c r="AD32" s="211">
        <v>4804</v>
      </c>
      <c r="AE32" s="53">
        <v>3788</v>
      </c>
      <c r="AF32" s="40">
        <f t="shared" si="14"/>
        <v>78.85095753538718</v>
      </c>
      <c r="AG32" s="39">
        <f t="shared" si="15"/>
        <v>-1016</v>
      </c>
      <c r="AH32" s="211">
        <v>3674</v>
      </c>
      <c r="AI32" s="54">
        <v>7999</v>
      </c>
      <c r="AJ32" s="40">
        <f t="shared" si="16"/>
        <v>217.7191072400653</v>
      </c>
      <c r="AK32" s="39">
        <f t="shared" si="17"/>
        <v>4325</v>
      </c>
      <c r="AL32" s="53">
        <v>520</v>
      </c>
      <c r="AM32" s="53">
        <v>268</v>
      </c>
      <c r="AN32" s="41">
        <f t="shared" si="18"/>
        <v>51.53846153846153</v>
      </c>
      <c r="AO32" s="39">
        <f t="shared" si="19"/>
        <v>-252</v>
      </c>
      <c r="AP32" s="45">
        <f t="shared" si="20"/>
        <v>1016</v>
      </c>
      <c r="AQ32" s="46">
        <f t="shared" si="21"/>
        <v>1018</v>
      </c>
      <c r="AR32" s="46">
        <v>1246</v>
      </c>
      <c r="AS32" s="47">
        <v>1271</v>
      </c>
      <c r="AT32" s="56">
        <v>672</v>
      </c>
      <c r="AU32" s="56">
        <v>744</v>
      </c>
      <c r="AV32" s="49">
        <f t="shared" si="32"/>
        <v>110.7</v>
      </c>
      <c r="AW32" s="48">
        <f t="shared" si="22"/>
        <v>72</v>
      </c>
      <c r="AX32" s="57">
        <v>5140</v>
      </c>
      <c r="AY32" s="53">
        <v>6113</v>
      </c>
      <c r="AZ32" s="41">
        <f t="shared" si="23"/>
        <v>118.9</v>
      </c>
      <c r="BA32" s="39">
        <f t="shared" si="24"/>
        <v>973</v>
      </c>
      <c r="BB32" s="53">
        <v>2664</v>
      </c>
      <c r="BC32" s="53">
        <v>1615</v>
      </c>
      <c r="BD32" s="41">
        <f t="shared" si="25"/>
        <v>60.62312312312312</v>
      </c>
      <c r="BE32" s="39">
        <f t="shared" si="26"/>
        <v>-1049</v>
      </c>
      <c r="BF32" s="53">
        <v>2185</v>
      </c>
      <c r="BG32" s="53">
        <v>1366</v>
      </c>
      <c r="BH32" s="41">
        <f t="shared" si="27"/>
        <v>62.517162471395885</v>
      </c>
      <c r="BI32" s="39">
        <f t="shared" si="28"/>
        <v>-819</v>
      </c>
      <c r="BJ32" s="58">
        <v>2161.1160714285716</v>
      </c>
      <c r="BK32" s="53">
        <v>2873.084745762712</v>
      </c>
      <c r="BL32" s="39">
        <f t="shared" si="29"/>
        <v>711.9686743341404</v>
      </c>
      <c r="BM32" s="53">
        <v>612</v>
      </c>
      <c r="BN32" s="53">
        <v>1258</v>
      </c>
      <c r="BO32" s="41">
        <f t="shared" si="30"/>
        <v>205.6</v>
      </c>
      <c r="BP32" s="39">
        <f t="shared" si="31"/>
        <v>646</v>
      </c>
      <c r="BQ32" s="307">
        <v>562</v>
      </c>
      <c r="BR32" s="51"/>
      <c r="BS32" s="51"/>
      <c r="BT32" s="51"/>
      <c r="BU32" s="14"/>
      <c r="BV32" s="14"/>
    </row>
    <row r="33" spans="1:74" s="20" customFormat="1" ht="21.75" customHeight="1">
      <c r="A33" s="52" t="s">
        <v>98</v>
      </c>
      <c r="B33" s="53">
        <v>2075</v>
      </c>
      <c r="C33" s="54">
        <v>1877</v>
      </c>
      <c r="D33" s="40">
        <f t="shared" si="0"/>
        <v>90.45783132530121</v>
      </c>
      <c r="E33" s="39">
        <f t="shared" si="1"/>
        <v>-198</v>
      </c>
      <c r="F33" s="53">
        <v>951</v>
      </c>
      <c r="G33" s="53">
        <v>733</v>
      </c>
      <c r="H33" s="40">
        <f t="shared" si="2"/>
        <v>77.07676130389063</v>
      </c>
      <c r="I33" s="39">
        <f t="shared" si="3"/>
        <v>-218</v>
      </c>
      <c r="J33" s="53">
        <v>1498</v>
      </c>
      <c r="K33" s="53">
        <v>1462</v>
      </c>
      <c r="L33" s="40">
        <f t="shared" si="4"/>
        <v>97.59679572763686</v>
      </c>
      <c r="M33" s="39">
        <f t="shared" si="5"/>
        <v>-36</v>
      </c>
      <c r="N33" s="55">
        <v>832</v>
      </c>
      <c r="O33" s="53">
        <v>922</v>
      </c>
      <c r="P33" s="41">
        <f t="shared" si="6"/>
        <v>110.8173076923077</v>
      </c>
      <c r="Q33" s="42">
        <f t="shared" si="7"/>
        <v>90</v>
      </c>
      <c r="R33" s="53">
        <v>196</v>
      </c>
      <c r="S33" s="55">
        <v>228</v>
      </c>
      <c r="T33" s="41">
        <f t="shared" si="8"/>
        <v>116.3265306122449</v>
      </c>
      <c r="U33" s="39">
        <f t="shared" si="9"/>
        <v>32</v>
      </c>
      <c r="V33" s="42"/>
      <c r="W33" s="42"/>
      <c r="X33" s="41" t="e">
        <f t="shared" si="10"/>
        <v>#DIV/0!</v>
      </c>
      <c r="Y33" s="42">
        <f t="shared" si="33"/>
        <v>0</v>
      </c>
      <c r="Z33" s="211">
        <v>4589</v>
      </c>
      <c r="AA33" s="53">
        <v>5678</v>
      </c>
      <c r="AB33" s="40">
        <f t="shared" si="12"/>
        <v>123.73066027456963</v>
      </c>
      <c r="AC33" s="39">
        <f t="shared" si="13"/>
        <v>1089</v>
      </c>
      <c r="AD33" s="211">
        <v>1996</v>
      </c>
      <c r="AE33" s="53">
        <v>1826</v>
      </c>
      <c r="AF33" s="40">
        <f t="shared" si="14"/>
        <v>91.48296593186373</v>
      </c>
      <c r="AG33" s="39">
        <f t="shared" si="15"/>
        <v>-170</v>
      </c>
      <c r="AH33" s="211">
        <v>792</v>
      </c>
      <c r="AI33" s="54">
        <v>2098</v>
      </c>
      <c r="AJ33" s="40">
        <f t="shared" si="16"/>
        <v>264.8989898989899</v>
      </c>
      <c r="AK33" s="39">
        <f t="shared" si="17"/>
        <v>1306</v>
      </c>
      <c r="AL33" s="53">
        <v>212</v>
      </c>
      <c r="AM33" s="53">
        <v>213</v>
      </c>
      <c r="AN33" s="41">
        <f t="shared" si="18"/>
        <v>100.47169811320755</v>
      </c>
      <c r="AO33" s="39">
        <f t="shared" si="19"/>
        <v>1</v>
      </c>
      <c r="AP33" s="46">
        <f t="shared" si="20"/>
        <v>-2732</v>
      </c>
      <c r="AQ33" s="46">
        <f t="shared" si="21"/>
        <v>-2853</v>
      </c>
      <c r="AR33" s="46">
        <v>3714</v>
      </c>
      <c r="AS33" s="47">
        <v>3691</v>
      </c>
      <c r="AT33" s="56">
        <v>448</v>
      </c>
      <c r="AU33" s="56">
        <v>487</v>
      </c>
      <c r="AV33" s="49">
        <f t="shared" si="32"/>
        <v>108.7</v>
      </c>
      <c r="AW33" s="48">
        <f t="shared" si="22"/>
        <v>39</v>
      </c>
      <c r="AX33" s="57">
        <v>2099</v>
      </c>
      <c r="AY33" s="53">
        <v>2180</v>
      </c>
      <c r="AZ33" s="41">
        <f t="shared" si="23"/>
        <v>103.9</v>
      </c>
      <c r="BA33" s="39">
        <f t="shared" si="24"/>
        <v>81</v>
      </c>
      <c r="BB33" s="53">
        <v>1093</v>
      </c>
      <c r="BC33" s="53">
        <v>1039</v>
      </c>
      <c r="BD33" s="41">
        <f t="shared" si="25"/>
        <v>95.0594693504117</v>
      </c>
      <c r="BE33" s="39">
        <f t="shared" si="26"/>
        <v>-54</v>
      </c>
      <c r="BF33" s="53">
        <v>954</v>
      </c>
      <c r="BG33" s="53">
        <v>900</v>
      </c>
      <c r="BH33" s="41">
        <f t="shared" si="27"/>
        <v>94.33962264150944</v>
      </c>
      <c r="BI33" s="39">
        <f t="shared" si="28"/>
        <v>-54</v>
      </c>
      <c r="BJ33" s="58">
        <v>1563.4297520661157</v>
      </c>
      <c r="BK33" s="53">
        <v>2044.6786090621706</v>
      </c>
      <c r="BL33" s="39">
        <f t="shared" si="29"/>
        <v>481.2488569960549</v>
      </c>
      <c r="BM33" s="53">
        <v>125</v>
      </c>
      <c r="BN33" s="53">
        <v>211</v>
      </c>
      <c r="BO33" s="41">
        <f t="shared" si="30"/>
        <v>168.8</v>
      </c>
      <c r="BP33" s="39">
        <f t="shared" si="31"/>
        <v>86</v>
      </c>
      <c r="BQ33" s="307">
        <v>247</v>
      </c>
      <c r="BR33" s="51"/>
      <c r="BS33" s="51"/>
      <c r="BT33" s="51"/>
      <c r="BU33" s="14"/>
      <c r="BV33" s="14"/>
    </row>
    <row r="34" spans="1:74" s="20" customFormat="1" ht="21.75" customHeight="1">
      <c r="A34" s="52" t="s">
        <v>99</v>
      </c>
      <c r="B34" s="53">
        <v>1418</v>
      </c>
      <c r="C34" s="54">
        <v>1145</v>
      </c>
      <c r="D34" s="40">
        <f t="shared" si="0"/>
        <v>80.74753173483779</v>
      </c>
      <c r="E34" s="39">
        <f t="shared" si="1"/>
        <v>-273</v>
      </c>
      <c r="F34" s="53">
        <v>811</v>
      </c>
      <c r="G34" s="53">
        <v>574</v>
      </c>
      <c r="H34" s="40">
        <f t="shared" si="2"/>
        <v>70.77681874229347</v>
      </c>
      <c r="I34" s="39">
        <f t="shared" si="3"/>
        <v>-237</v>
      </c>
      <c r="J34" s="53">
        <v>1550</v>
      </c>
      <c r="K34" s="53">
        <v>1448</v>
      </c>
      <c r="L34" s="40">
        <f t="shared" si="4"/>
        <v>93.41935483870968</v>
      </c>
      <c r="M34" s="39">
        <f t="shared" si="5"/>
        <v>-102</v>
      </c>
      <c r="N34" s="55">
        <v>939</v>
      </c>
      <c r="O34" s="53">
        <v>909</v>
      </c>
      <c r="P34" s="41">
        <f t="shared" si="6"/>
        <v>96.80511182108627</v>
      </c>
      <c r="Q34" s="42">
        <f t="shared" si="7"/>
        <v>-30</v>
      </c>
      <c r="R34" s="53">
        <v>221</v>
      </c>
      <c r="S34" s="55">
        <v>244</v>
      </c>
      <c r="T34" s="41">
        <f t="shared" si="8"/>
        <v>110.40723981900453</v>
      </c>
      <c r="U34" s="39">
        <f t="shared" si="9"/>
        <v>23</v>
      </c>
      <c r="V34" s="42"/>
      <c r="W34" s="42"/>
      <c r="X34" s="41" t="e">
        <f t="shared" si="10"/>
        <v>#DIV/0!</v>
      </c>
      <c r="Y34" s="42">
        <f t="shared" si="33"/>
        <v>0</v>
      </c>
      <c r="Z34" s="211">
        <v>6286</v>
      </c>
      <c r="AA34" s="53">
        <v>4918</v>
      </c>
      <c r="AB34" s="40">
        <f t="shared" si="12"/>
        <v>78.23735284759785</v>
      </c>
      <c r="AC34" s="39">
        <f t="shared" si="13"/>
        <v>-1368</v>
      </c>
      <c r="AD34" s="211">
        <v>1412</v>
      </c>
      <c r="AE34" s="53">
        <v>1136</v>
      </c>
      <c r="AF34" s="40">
        <f t="shared" si="14"/>
        <v>80.45325779036827</v>
      </c>
      <c r="AG34" s="39">
        <f t="shared" si="15"/>
        <v>-276</v>
      </c>
      <c r="AH34" s="211">
        <v>2675</v>
      </c>
      <c r="AI34" s="54">
        <v>1952</v>
      </c>
      <c r="AJ34" s="40">
        <f t="shared" si="16"/>
        <v>72.97196261682242</v>
      </c>
      <c r="AK34" s="39">
        <f t="shared" si="17"/>
        <v>-723</v>
      </c>
      <c r="AL34" s="53">
        <v>451</v>
      </c>
      <c r="AM34" s="53">
        <v>320</v>
      </c>
      <c r="AN34" s="41">
        <f t="shared" si="18"/>
        <v>70.95343680709534</v>
      </c>
      <c r="AO34" s="39">
        <f t="shared" si="19"/>
        <v>-131</v>
      </c>
      <c r="AP34" s="63">
        <f t="shared" si="20"/>
        <v>-3182</v>
      </c>
      <c r="AQ34" s="64">
        <f t="shared" si="21"/>
        <v>-2842</v>
      </c>
      <c r="AR34" s="64">
        <v>4067</v>
      </c>
      <c r="AS34" s="65">
        <v>3587</v>
      </c>
      <c r="AT34" s="56">
        <v>307</v>
      </c>
      <c r="AU34" s="56">
        <v>316</v>
      </c>
      <c r="AV34" s="49">
        <f t="shared" si="32"/>
        <v>102.9</v>
      </c>
      <c r="AW34" s="48">
        <f t="shared" si="22"/>
        <v>9</v>
      </c>
      <c r="AX34" s="57">
        <v>1545</v>
      </c>
      <c r="AY34" s="53">
        <v>1408</v>
      </c>
      <c r="AZ34" s="41">
        <f t="shared" si="23"/>
        <v>91.1</v>
      </c>
      <c r="BA34" s="39">
        <f t="shared" si="24"/>
        <v>-137</v>
      </c>
      <c r="BB34" s="53">
        <v>533</v>
      </c>
      <c r="BC34" s="53">
        <v>400</v>
      </c>
      <c r="BD34" s="41">
        <f t="shared" si="25"/>
        <v>75.046904315197</v>
      </c>
      <c r="BE34" s="39">
        <f t="shared" si="26"/>
        <v>-133</v>
      </c>
      <c r="BF34" s="53">
        <v>433</v>
      </c>
      <c r="BG34" s="53">
        <v>324</v>
      </c>
      <c r="BH34" s="41">
        <f t="shared" si="27"/>
        <v>74.82678983833718</v>
      </c>
      <c r="BI34" s="39">
        <f t="shared" si="28"/>
        <v>-109</v>
      </c>
      <c r="BJ34" s="58">
        <v>2089.6341463414633</v>
      </c>
      <c r="BK34" s="53">
        <v>2631.758530183727</v>
      </c>
      <c r="BL34" s="39">
        <f t="shared" si="29"/>
        <v>542.1243838422638</v>
      </c>
      <c r="BM34" s="53">
        <v>68</v>
      </c>
      <c r="BN34" s="53">
        <v>95</v>
      </c>
      <c r="BO34" s="41">
        <f t="shared" si="30"/>
        <v>139.7</v>
      </c>
      <c r="BP34" s="39">
        <f t="shared" si="31"/>
        <v>27</v>
      </c>
      <c r="BQ34" s="307">
        <v>36</v>
      </c>
      <c r="BR34" s="51"/>
      <c r="BS34" s="51"/>
      <c r="BT34" s="51"/>
      <c r="BU34" s="14"/>
      <c r="BV34" s="14"/>
    </row>
    <row r="35" spans="1:71" s="196" customFormat="1" ht="18.75" customHeight="1">
      <c r="A35" s="52" t="s">
        <v>100</v>
      </c>
      <c r="B35" s="197">
        <v>577</v>
      </c>
      <c r="C35" s="197">
        <v>440</v>
      </c>
      <c r="D35" s="198">
        <f>C35/B35*100</f>
        <v>76.25649913344887</v>
      </c>
      <c r="E35" s="199">
        <f>C35-B35</f>
        <v>-137</v>
      </c>
      <c r="F35" s="197">
        <v>310</v>
      </c>
      <c r="G35" s="197">
        <v>254</v>
      </c>
      <c r="H35" s="198">
        <f>G35/F35*100</f>
        <v>81.93548387096774</v>
      </c>
      <c r="I35" s="199">
        <f>G35-F35</f>
        <v>-56</v>
      </c>
      <c r="J35" s="200">
        <v>649</v>
      </c>
      <c r="K35" s="200">
        <v>573</v>
      </c>
      <c r="L35" s="198">
        <f>K35/J35*100</f>
        <v>88.28967642526965</v>
      </c>
      <c r="M35" s="199">
        <f>K35-J35</f>
        <v>-76</v>
      </c>
      <c r="N35" s="197">
        <v>459</v>
      </c>
      <c r="O35" s="197">
        <v>426</v>
      </c>
      <c r="P35" s="201">
        <f>O35/N35*100</f>
        <v>92.81045751633987</v>
      </c>
      <c r="Q35" s="38">
        <f>O35-N35</f>
        <v>-33</v>
      </c>
      <c r="R35" s="197">
        <v>76</v>
      </c>
      <c r="S35" s="197">
        <v>92</v>
      </c>
      <c r="T35" s="201">
        <f>S35/R35*100</f>
        <v>121.05263157894737</v>
      </c>
      <c r="U35" s="199">
        <f>S35-R35</f>
        <v>16</v>
      </c>
      <c r="V35" s="197"/>
      <c r="W35" s="197"/>
      <c r="X35" s="197"/>
      <c r="Y35" s="197"/>
      <c r="Z35" s="211">
        <v>1810</v>
      </c>
      <c r="AA35" s="197">
        <v>3722</v>
      </c>
      <c r="AB35" s="198">
        <f>AA35/Z35*100</f>
        <v>205.63535911602207</v>
      </c>
      <c r="AC35" s="199">
        <f>AA35-Z35</f>
        <v>1912</v>
      </c>
      <c r="AD35" s="211">
        <v>519</v>
      </c>
      <c r="AE35" s="197">
        <v>385</v>
      </c>
      <c r="AF35" s="198">
        <f>AE35/AD35*100</f>
        <v>74.18111753371869</v>
      </c>
      <c r="AG35" s="199">
        <f>AE35-AD35</f>
        <v>-134</v>
      </c>
      <c r="AH35" s="211">
        <v>608</v>
      </c>
      <c r="AI35" s="197">
        <v>2464</v>
      </c>
      <c r="AJ35" s="198">
        <f>AI35/AH35*100</f>
        <v>405.2631578947368</v>
      </c>
      <c r="AK35" s="199">
        <f>AI35-AH35</f>
        <v>1856</v>
      </c>
      <c r="AL35" s="197">
        <v>102</v>
      </c>
      <c r="AM35" s="197">
        <v>18</v>
      </c>
      <c r="AN35" s="201">
        <f>AM35/AL35*100</f>
        <v>17.647058823529413</v>
      </c>
      <c r="AO35" s="199">
        <f>AM35-AL35</f>
        <v>-84</v>
      </c>
      <c r="AP35" s="197"/>
      <c r="AQ35" s="197"/>
      <c r="AR35" s="197"/>
      <c r="AS35" s="197"/>
      <c r="AT35" s="197">
        <v>128</v>
      </c>
      <c r="AU35" s="197">
        <v>134</v>
      </c>
      <c r="AV35" s="202">
        <f>ROUND(AU35/AT35*100,1)</f>
        <v>104.7</v>
      </c>
      <c r="AW35" s="203">
        <f>AU35-AT35</f>
        <v>6</v>
      </c>
      <c r="AX35" s="204">
        <v>1172</v>
      </c>
      <c r="AY35" s="204">
        <v>1424</v>
      </c>
      <c r="AZ35" s="201">
        <f>ROUND(AY35/AX35*100,1)</f>
        <v>121.5</v>
      </c>
      <c r="BA35" s="199">
        <f>AY35-AX35</f>
        <v>252</v>
      </c>
      <c r="BB35" s="197">
        <v>228</v>
      </c>
      <c r="BC35" s="197">
        <v>178</v>
      </c>
      <c r="BD35" s="201">
        <f>BC35/BB35*100</f>
        <v>78.0701754385965</v>
      </c>
      <c r="BE35" s="199">
        <f>BC35-BB35</f>
        <v>-50</v>
      </c>
      <c r="BF35" s="197">
        <v>174</v>
      </c>
      <c r="BG35" s="197">
        <v>137</v>
      </c>
      <c r="BH35" s="201">
        <f>BG35/BF35*100</f>
        <v>78.73563218390804</v>
      </c>
      <c r="BI35" s="199">
        <f>BG35-BF35</f>
        <v>-37</v>
      </c>
      <c r="BJ35" s="205">
        <v>2665.8031088082903</v>
      </c>
      <c r="BK35" s="205">
        <v>3794.871794871795</v>
      </c>
      <c r="BL35" s="199">
        <f t="shared" si="29"/>
        <v>1129.0686860635046</v>
      </c>
      <c r="BM35" s="197">
        <v>234</v>
      </c>
      <c r="BN35" s="197">
        <v>315</v>
      </c>
      <c r="BO35" s="201">
        <f>ROUND(BN35/BM35*100,1)</f>
        <v>134.6</v>
      </c>
      <c r="BP35" s="199">
        <f>BN35-BM35</f>
        <v>81</v>
      </c>
      <c r="BQ35" s="197">
        <v>268</v>
      </c>
      <c r="BR35" s="51"/>
      <c r="BS35" s="51"/>
    </row>
    <row r="36" spans="5:63" s="66" customFormat="1" ht="12.75"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AX36" s="68"/>
      <c r="AY36" s="68"/>
      <c r="AZ36" s="68"/>
      <c r="BA36" s="69"/>
      <c r="BI36" s="70"/>
      <c r="BJ36" s="70"/>
      <c r="BK36" s="70"/>
    </row>
    <row r="37" spans="5:63" s="66" customFormat="1" ht="12.75"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AX37" s="68"/>
      <c r="AY37" s="68"/>
      <c r="AZ37" s="68"/>
      <c r="BA37" s="69"/>
      <c r="BI37" s="70"/>
      <c r="BJ37" s="70"/>
      <c r="BK37" s="70"/>
    </row>
    <row r="38" spans="5:63" s="66" customFormat="1" ht="12.75"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BA38" s="70"/>
      <c r="BI38" s="70"/>
      <c r="BJ38" s="70"/>
      <c r="BK38" s="70"/>
    </row>
    <row r="39" spans="5:63" s="66" customFormat="1" ht="12.75"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BI39" s="70"/>
      <c r="BJ39" s="70"/>
      <c r="BK39" s="70"/>
    </row>
    <row r="40" spans="5:17" s="66" customFormat="1" ht="12.75"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5:17" s="66" customFormat="1" ht="12.75"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5:17" s="66" customFormat="1" ht="12.75"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71">
    <mergeCell ref="BO6:BP6"/>
    <mergeCell ref="BB6:BB7"/>
    <mergeCell ref="BJ6:BJ7"/>
    <mergeCell ref="BK6:BK7"/>
    <mergeCell ref="BL6:BL7"/>
    <mergeCell ref="BM6:BM7"/>
    <mergeCell ref="BN6:BN7"/>
    <mergeCell ref="BD6:BE6"/>
    <mergeCell ref="BF6:BF7"/>
    <mergeCell ref="BG6:BG7"/>
    <mergeCell ref="BH6:BI6"/>
    <mergeCell ref="AZ6:BA6"/>
    <mergeCell ref="AU6:AU7"/>
    <mergeCell ref="AV6:AW6"/>
    <mergeCell ref="AX6:AY6"/>
    <mergeCell ref="AN6:AO6"/>
    <mergeCell ref="AT6:AT7"/>
    <mergeCell ref="AH6:AH7"/>
    <mergeCell ref="AI6:AI7"/>
    <mergeCell ref="AJ6:AK6"/>
    <mergeCell ref="BC6:BC7"/>
    <mergeCell ref="S6:S7"/>
    <mergeCell ref="T6:U6"/>
    <mergeCell ref="V6:V7"/>
    <mergeCell ref="W6:W7"/>
    <mergeCell ref="X6:Y6"/>
    <mergeCell ref="Z6:Z7"/>
    <mergeCell ref="BJ3:BL5"/>
    <mergeCell ref="AT3:AW5"/>
    <mergeCell ref="AX3:BA5"/>
    <mergeCell ref="BB3:BE5"/>
    <mergeCell ref="AH4:AK5"/>
    <mergeCell ref="L6:M6"/>
    <mergeCell ref="N6:N7"/>
    <mergeCell ref="O6:O7"/>
    <mergeCell ref="P6:Q6"/>
    <mergeCell ref="R6:R7"/>
    <mergeCell ref="AA6:AA7"/>
    <mergeCell ref="AB6:AC6"/>
    <mergeCell ref="AD6:AD7"/>
    <mergeCell ref="AD4:AG5"/>
    <mergeCell ref="AR4:AS5"/>
    <mergeCell ref="BF3:BI5"/>
    <mergeCell ref="AE6:AE7"/>
    <mergeCell ref="AF6:AG6"/>
    <mergeCell ref="AL6:AL7"/>
    <mergeCell ref="AM6:AM7"/>
    <mergeCell ref="AL3:AO5"/>
    <mergeCell ref="B1:U1"/>
    <mergeCell ref="B2:U2"/>
    <mergeCell ref="R3:U5"/>
    <mergeCell ref="V3:Y5"/>
    <mergeCell ref="Z3:AC5"/>
    <mergeCell ref="AD3:AK3"/>
    <mergeCell ref="C6:C7"/>
    <mergeCell ref="K6:K7"/>
    <mergeCell ref="D6:E6"/>
    <mergeCell ref="F6:F7"/>
    <mergeCell ref="G6:G7"/>
    <mergeCell ref="H6:I6"/>
    <mergeCell ref="J6:J7"/>
    <mergeCell ref="BO2:BP2"/>
    <mergeCell ref="AU2:AV2"/>
    <mergeCell ref="BQ6:BQ7"/>
    <mergeCell ref="BM3:BQ5"/>
    <mergeCell ref="A3:A7"/>
    <mergeCell ref="B3:E5"/>
    <mergeCell ref="F3:I5"/>
    <mergeCell ref="J3:M5"/>
    <mergeCell ref="N3:Q5"/>
    <mergeCell ref="B6:B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5" r:id="rId1"/>
  <colBreaks count="2" manualBreakCount="2">
    <brk id="25" max="34" man="1"/>
    <brk id="4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2018-03-22T08:45:00Z</cp:lastPrinted>
  <dcterms:created xsi:type="dcterms:W3CDTF">2017-11-17T08:56:41Z</dcterms:created>
  <dcterms:modified xsi:type="dcterms:W3CDTF">2018-06-07T11:37:46Z</dcterms:modified>
  <cp:category/>
  <cp:version/>
  <cp:contentType/>
  <cp:contentStatus/>
</cp:coreProperties>
</file>