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24120" windowHeight="9180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'2'!$B$1:$F$35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'6'!$A$1:$BQ$35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<sst xmlns="http://schemas.openxmlformats.org/spreadsheetml/2006/main" count="242" uniqueCount="141">
  <si>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</si>
  <si>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</si>
  <si>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</si>
  <si>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</si>
  <si>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</si>
  <si>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</si>
  <si>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</si>
  <si>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</si>
  <si>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</si>
  <si>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</si>
  <si>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</si>
  <si>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</si>
  <si>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</si>
  <si>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</si>
  <si>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</si>
  <si>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</si>
  <si>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</si>
  <si>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</si>
  <si>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</si>
  <si>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</si>
  <si>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</si>
  <si>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</si>
  <si>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</si>
  <si>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</si>
  <si>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</si>
  <si>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</si>
  <si>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</si>
  <si>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</si>
  <si>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</si>
  <si>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</si>
  <si>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</si>
  <si>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</si>
  <si>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</si>
  <si>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</si>
  <si>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</si>
  <si>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</si>
  <si>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</si>
  <si>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</si>
  <si>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</si>
  <si>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</si>
  <si>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</si>
  <si>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</si>
  <si>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</si>
  <si>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</si>
  <si>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</si>
  <si>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</si>
  <si>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</si>
  <si>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</si>
  <si>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</si>
  <si>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</si>
  <si>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</si>
  <si>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</si>
  <si>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</si>
  <si>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</si>
  <si>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</si>
  <si>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</si>
  <si>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</si>
  <si>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</si>
  <si>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</si>
  <si>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</si>
  <si>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</si>
  <si>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</si>
  <si>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</si>
  <si>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</si>
  <si>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</si>
  <si>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</si>
  <si>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</si>
  <si>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</si>
  <si>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</si>
  <si>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</si>
  <si>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</si>
  <si>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</si>
  <si>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</si>
  <si>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</si>
  <si>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</si>
  <si>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</si>
  <si>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</si>
  <si>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</si>
  <si>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</si>
  <si>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</si>
  <si>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</si>
  <si>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</si>
  <si>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</si>
  <si>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</si>
  <si>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</si>
  <si>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</si>
  <si>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</si>
  <si>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</si>
  <si>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</si>
  <si>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</si>
  <si>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</si>
  <si>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</si>
  <si>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</si>
  <si>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</si>
  <si>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</si>
  <si>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</si>
  <si>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</si>
  <si>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</si>
  <si>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</si>
  <si>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</si>
  <si>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</si>
  <si>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 2017 р.</t>
  </si>
  <si>
    <t xml:space="preserve"> 2018 р.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</si>
  <si>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</si>
  <si>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</si>
  <si>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</si>
  <si>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</si>
  <si>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</si>
  <si>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</si>
  <si>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</si>
  <si>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</si>
  <si>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</si>
  <si>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Мали статус безробітного,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</si>
  <si>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</si>
  <si>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</si>
  <si>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</si>
  <si>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</si>
  <si>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</si>
  <si>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</si>
  <si>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 осіб</t>
  </si>
  <si>
    <t>Кількість роботодавців, які надали інформацію          про вакансії, одиниць</t>
  </si>
  <si>
    <t>Кількість вакансій,  одиниць</t>
  </si>
  <si>
    <t>Отримували допомогу по безробіттю,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</si>
  <si>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</si>
  <si>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</si>
  <si>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Отримали роботу (у т.ч. до набуття статусу безробітного), 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</si>
  <si>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</si>
  <si>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</si>
  <si>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t>Економічна активність населення у середньому за І квартал 2017 - 2018 рр.,                                                                                                                                                          за віковими групами, місцем проживання та статтю</t>
  </si>
  <si>
    <t>січень-червень   2017 р.</t>
  </si>
  <si>
    <t>січень-червень  2018 р.</t>
  </si>
  <si>
    <t>Інформація щодо запланованого масового вивільнення працівників                                                                                             за січень-червень  2017-2018 рр.</t>
  </si>
  <si>
    <t>Інформація щодо запланованого масового вивільнення працівників                                                                                             за січень-червень 2017-2018 рр.</t>
  </si>
  <si>
    <t>у січні-червні  2017 - 2018 рр.</t>
  </si>
  <si>
    <t>Середній розмір допомоги по безробіттю у червні, грн.</t>
  </si>
  <si>
    <t>за січень-червень 2017-2018 рр.</t>
  </si>
  <si>
    <t>+ 0,6 в.п.</t>
  </si>
  <si>
    <t>Середній розмір допомоги по безробіттю,                                      у червні, грн.</t>
  </si>
  <si>
    <t>Станом на 1липня</t>
  </si>
  <si>
    <t>- 4 особи</t>
  </si>
  <si>
    <t>1055 грн.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</si>
</sst>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29" borderId="0" applyNumberFormat="0" applyBorder="0" applyAlignment="0" applyProtection="0"/>
    <xf numFmtId="0" fontId="45" fillId="6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74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74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0" borderId="0" applyNumberFormat="0" applyBorder="0" applyAlignment="0" applyProtection="0"/>
    <xf numFmtId="0" fontId="74" fillId="5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74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" borderId="0" applyNumberFormat="0" applyBorder="0" applyAlignment="0" applyProtection="0"/>
    <xf numFmtId="0" fontId="74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9" borderId="0" applyNumberFormat="0" applyBorder="0" applyAlignment="0" applyProtection="0"/>
    <xf numFmtId="0" fontId="74" fillId="5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43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0" borderId="0" applyNumberFormat="0" applyBorder="0" applyAlignment="0" applyProtection="0"/>
    <xf numFmtId="0" fontId="45" fillId="6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64" fillId="12" borderId="1" applyNumberFormat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56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5" fillId="0" borderId="5" applyNumberFormat="0" applyFill="0" applyAlignment="0" applyProtection="0"/>
    <xf numFmtId="0" fontId="61" fillId="0" borderId="6" applyNumberFormat="0" applyFill="0" applyAlignment="0" applyProtection="0"/>
    <xf numFmtId="0" fontId="50" fillId="0" borderId="7" applyNumberFormat="0" applyFill="0" applyAlignment="0" applyProtection="0"/>
    <xf numFmtId="0" fontId="66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46" fillId="29" borderId="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47" fillId="12" borderId="15" applyNumberFormat="0" applyAlignment="0" applyProtection="0"/>
    <xf numFmtId="0" fontId="6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4" fillId="6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74" fillId="68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74" fillId="6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74" fillId="7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74" fillId="7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4" fillId="72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75" fillId="73" borderId="17" applyNumberFormat="0" applyAlignment="0" applyProtection="0"/>
    <xf numFmtId="0" fontId="46" fillId="17" borderId="1" applyNumberFormat="0" applyAlignment="0" applyProtection="0"/>
    <xf numFmtId="0" fontId="76" fillId="74" borderId="18" applyNumberForma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77" fillId="74" borderId="17" applyNumberFormat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7" fillId="0" borderId="12" applyNumberFormat="0" applyFill="0" applyAlignment="0" applyProtection="0"/>
    <xf numFmtId="0" fontId="81" fillId="0" borderId="22" applyNumberFormat="0" applyFill="0" applyAlignment="0" applyProtection="0"/>
    <xf numFmtId="0" fontId="52" fillId="0" borderId="16" applyNumberFormat="0" applyFill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82" fillId="75" borderId="23" applyNumberFormat="0" applyAlignment="0" applyProtection="0"/>
    <xf numFmtId="0" fontId="53" fillId="64" borderId="2" applyNumberFormat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2" fillId="0" borderId="16" applyNumberFormat="0" applyFill="0" applyAlignment="0" applyProtection="0"/>
    <xf numFmtId="0" fontId="86" fillId="7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88" fillId="0" borderId="25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0" fillId="79" borderId="0" applyNumberFormat="0" applyBorder="0" applyAlignment="0" applyProtection="0"/>
    <xf numFmtId="0" fontId="59" fillId="11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3" fillId="0" borderId="0" xfId="415" applyNumberFormat="1" applyFont="1" applyFill="1" applyAlignment="1" applyProtection="1">
      <alignment vertical="center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3" fillId="0" borderId="33" xfId="420" applyNumberFormat="1" applyFont="1" applyFill="1" applyBorder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8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189" fontId="13" fillId="0" borderId="37" xfId="413" applyNumberFormat="1" applyFont="1" applyFill="1" applyBorder="1" applyAlignment="1">
      <alignment horizontal="center" vertical="center"/>
      <protection/>
    </xf>
    <xf numFmtId="189" fontId="6" fillId="0" borderId="30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1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1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3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3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3" fillId="0" borderId="43" xfId="410" applyFont="1" applyFill="1" applyBorder="1" applyAlignment="1">
      <alignment horizontal="left" vertical="center" wrapText="1"/>
      <protection/>
    </xf>
    <xf numFmtId="49" fontId="42" fillId="0" borderId="50" xfId="410" applyNumberFormat="1" applyFont="1" applyFill="1" applyBorder="1" applyAlignment="1">
      <alignment horizontal="center" vertical="center" wrapText="1"/>
      <protection/>
    </xf>
    <xf numFmtId="49" fontId="42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3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3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34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188" fontId="28" fillId="0" borderId="34" xfId="420" applyNumberFormat="1" applyFont="1" applyFill="1" applyBorder="1" applyAlignment="1">
      <alignment horizontal="center" vertical="center"/>
      <protection/>
    </xf>
    <xf numFmtId="0" fontId="23" fillId="0" borderId="52" xfId="416" applyFont="1" applyBorder="1" applyAlignment="1">
      <alignment vertical="center" wrapText="1"/>
      <protection/>
    </xf>
    <xf numFmtId="188" fontId="33" fillId="0" borderId="34" xfId="420" applyNumberFormat="1" applyFont="1" applyFill="1" applyBorder="1" applyAlignment="1">
      <alignment horizontal="center" vertical="center"/>
      <protection/>
    </xf>
    <xf numFmtId="0" fontId="23" fillId="0" borderId="53" xfId="416" applyFont="1" applyBorder="1" applyAlignment="1">
      <alignment vertical="center" wrapText="1"/>
      <protection/>
    </xf>
    <xf numFmtId="3" fontId="33" fillId="0" borderId="54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/>
      <protection/>
    </xf>
    <xf numFmtId="14" fontId="28" fillId="0" borderId="34" xfId="386" applyNumberFormat="1" applyFont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2" fillId="80" borderId="33" xfId="420" applyNumberFormat="1" applyFont="1" applyFill="1" applyBorder="1" applyAlignment="1">
      <alignment horizontal="center" vertical="center"/>
      <protection/>
    </xf>
    <xf numFmtId="3" fontId="92" fillId="80" borderId="32" xfId="420" applyNumberFormat="1" applyFont="1" applyFill="1" applyBorder="1" applyAlignment="1">
      <alignment horizontal="center" vertical="center"/>
      <protection/>
    </xf>
    <xf numFmtId="188" fontId="28" fillId="0" borderId="34" xfId="420" applyNumberFormat="1" applyFont="1" applyFill="1" applyBorder="1" applyAlignment="1">
      <alignment horizontal="center" vertical="center" wrapText="1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3" fontId="93" fillId="80" borderId="32" xfId="420" applyNumberFormat="1" applyFont="1" applyFill="1" applyBorder="1" applyAlignment="1">
      <alignment horizontal="center" vertical="center"/>
      <protection/>
    </xf>
    <xf numFmtId="188" fontId="33" fillId="0" borderId="34" xfId="420" applyNumberFormat="1" applyFont="1" applyFill="1" applyBorder="1" applyAlignment="1">
      <alignment horizontal="center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3" fontId="93" fillId="80" borderId="56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1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173" fontId="6" fillId="0" borderId="33" xfId="413" applyNumberFormat="1" applyFont="1" applyFill="1" applyBorder="1" applyAlignment="1">
      <alignment horizontal="center" vertical="center" wrapText="1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80" borderId="37" xfId="413" applyFont="1" applyFill="1" applyBorder="1" applyAlignment="1">
      <alignment horizontal="left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4" fillId="80" borderId="37" xfId="413" applyNumberFormat="1" applyFont="1" applyFill="1" applyBorder="1" applyAlignment="1">
      <alignment horizontal="center" vertical="center" wrapText="1"/>
      <protection/>
    </xf>
    <xf numFmtId="0" fontId="13" fillId="0" borderId="33" xfId="402" applyFont="1" applyBorder="1" applyAlignment="1">
      <alignment horizontal="center" vertical="center"/>
      <protection/>
    </xf>
    <xf numFmtId="1" fontId="4" fillId="0" borderId="33" xfId="415" applyNumberFormat="1" applyFont="1" applyFill="1" applyBorder="1" applyAlignment="1" applyProtection="1">
      <alignment vertical="center"/>
      <protection locked="0"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0" fontId="24" fillId="0" borderId="0" xfId="410" applyFont="1" applyAlignment="1">
      <alignment horizontal="center" vertical="center" wrapText="1"/>
      <protection/>
    </xf>
    <xf numFmtId="0" fontId="40" fillId="0" borderId="57" xfId="419" applyFont="1" applyFill="1" applyBorder="1" applyAlignment="1">
      <alignment horizontal="left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25" fillId="0" borderId="59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/>
      <protection/>
    </xf>
    <xf numFmtId="0" fontId="27" fillId="0" borderId="60" xfId="420" applyFont="1" applyFill="1" applyBorder="1" applyAlignment="1">
      <alignment horizontal="center"/>
      <protection/>
    </xf>
    <xf numFmtId="0" fontId="27" fillId="0" borderId="61" xfId="420" applyFont="1" applyFill="1" applyBorder="1" applyAlignment="1">
      <alignment horizontal="center"/>
      <protection/>
    </xf>
    <xf numFmtId="2" fontId="28" fillId="80" borderId="62" xfId="420" applyNumberFormat="1" applyFont="1" applyFill="1" applyBorder="1" applyAlignment="1">
      <alignment horizontal="center" vertical="center" wrapText="1"/>
      <protection/>
    </xf>
    <xf numFmtId="2" fontId="28" fillId="80" borderId="33" xfId="420" applyNumberFormat="1" applyFont="1" applyFill="1" applyBorder="1" applyAlignment="1">
      <alignment horizontal="center" vertical="center" wrapText="1"/>
      <protection/>
    </xf>
    <xf numFmtId="0" fontId="28" fillId="0" borderId="62" xfId="420" applyFont="1" applyFill="1" applyBorder="1" applyAlignment="1">
      <alignment horizontal="center" vertical="center" wrapText="1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14" fontId="28" fillId="0" borderId="62" xfId="386" applyNumberFormat="1" applyFont="1" applyBorder="1" applyAlignment="1">
      <alignment horizontal="center" vertical="center" wrapText="1"/>
      <protection/>
    </xf>
    <xf numFmtId="14" fontId="28" fillId="0" borderId="6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7" fillId="0" borderId="64" xfId="420" applyFont="1" applyFill="1" applyBorder="1" applyAlignment="1">
      <alignment horizontal="center"/>
      <protection/>
    </xf>
    <xf numFmtId="0" fontId="27" fillId="0" borderId="52" xfId="420" applyFont="1" applyFill="1" applyBorder="1" applyAlignment="1">
      <alignment horizontal="center"/>
      <protection/>
    </xf>
    <xf numFmtId="0" fontId="24" fillId="80" borderId="62" xfId="420" applyFont="1" applyFill="1" applyBorder="1" applyAlignment="1">
      <alignment horizontal="center" vertical="center" wrapText="1"/>
      <protection/>
    </xf>
    <xf numFmtId="0" fontId="24" fillId="80" borderId="33" xfId="420" applyFont="1" applyFill="1" applyBorder="1" applyAlignment="1">
      <alignment horizontal="center" vertical="center" wrapText="1"/>
      <protection/>
    </xf>
    <xf numFmtId="0" fontId="24" fillId="0" borderId="62" xfId="420" applyFont="1" applyFill="1" applyBorder="1" applyAlignment="1">
      <alignment horizontal="center" vertic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63" xfId="420" applyFont="1" applyFill="1" applyBorder="1" applyAlignment="1">
      <alignment horizontal="center" vertical="center" wrapText="1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65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65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0" fontId="37" fillId="0" borderId="0" xfId="414" applyFont="1" applyAlignment="1">
      <alignment horizontal="center"/>
      <protection/>
    </xf>
    <xf numFmtId="0" fontId="37" fillId="0" borderId="26" xfId="413" applyFont="1" applyFill="1" applyBorder="1" applyAlignment="1">
      <alignment horizontal="center" vertical="top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66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4" fillId="0" borderId="67" xfId="415" applyNumberFormat="1" applyFont="1" applyFill="1" applyBorder="1" applyAlignment="1" applyProtection="1">
      <alignment horizontal="center" vertical="center" wrapText="1"/>
      <protection/>
    </xf>
    <xf numFmtId="1" fontId="14" fillId="0" borderId="65" xfId="415" applyNumberFormat="1" applyFont="1" applyFill="1" applyBorder="1" applyAlignment="1" applyProtection="1">
      <alignment horizontal="center" vertical="center" wrapText="1"/>
      <protection/>
    </xf>
    <xf numFmtId="1" fontId="14" fillId="0" borderId="68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9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67" xfId="415" applyNumberFormat="1" applyFont="1" applyFill="1" applyBorder="1" applyAlignment="1" applyProtection="1">
      <alignment horizontal="center" vertical="center" wrapText="1"/>
      <protection/>
    </xf>
    <xf numFmtId="1" fontId="13" fillId="0" borderId="65" xfId="415" applyNumberFormat="1" applyFont="1" applyFill="1" applyBorder="1" applyAlignment="1" applyProtection="1">
      <alignment horizontal="center" vertical="center" wrapText="1"/>
      <protection/>
    </xf>
    <xf numFmtId="1" fontId="13" fillId="0" borderId="68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9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67" xfId="415" applyNumberFormat="1" applyFont="1" applyFill="1" applyBorder="1" applyAlignment="1" applyProtection="1">
      <alignment horizontal="center" vertical="center" wrapText="1"/>
      <protection/>
    </xf>
    <xf numFmtId="1" fontId="13" fillId="80" borderId="65" xfId="415" applyNumberFormat="1" applyFont="1" applyFill="1" applyBorder="1" applyAlignment="1" applyProtection="1">
      <alignment horizontal="center" vertical="center" wrapText="1"/>
      <protection/>
    </xf>
    <xf numFmtId="1" fontId="13" fillId="80" borderId="68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9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415" applyNumberFormat="1" applyFont="1" applyFill="1" applyBorder="1" applyAlignment="1" applyProtection="1">
      <alignment horizontal="center"/>
      <protection/>
    </xf>
    <xf numFmtId="1" fontId="2" fillId="0" borderId="70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66" xfId="415" applyNumberFormat="1" applyFont="1" applyFill="1" applyBorder="1" applyAlignment="1" applyProtection="1">
      <alignment horizontal="center" vertical="center" wrapText="1"/>
      <protection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J9" sqref="J9"/>
    </sheetView>
  </sheetViews>
  <sheetFormatPr defaultColWidth="10.28125" defaultRowHeight="15"/>
  <cols>
    <col min="1" max="1" width="82.421875" style="106" customWidth="1"/>
    <col min="2" max="2" width="23.8515625" style="111" customWidth="1"/>
    <col min="3" max="3" width="24.28125" style="111" customWidth="1"/>
    <col min="4" max="237" width="7.8515625" style="106" customWidth="1"/>
    <col min="238" max="238" width="39.28125" style="106" customWidth="1"/>
    <col min="239" max="16384" width="10.28125" style="106" customWidth="1"/>
  </cols>
  <sheetData>
    <row r="1" spans="1:3" ht="49.5" customHeight="1">
      <c r="A1" s="216" t="s">
        <v>128</v>
      </c>
      <c r="B1" s="216"/>
      <c r="C1" s="216"/>
    </row>
    <row r="2" spans="1:3" ht="38.25" customHeight="1" thickBot="1">
      <c r="A2" s="217" t="s">
        <v>60</v>
      </c>
      <c r="B2" s="217"/>
      <c r="C2" s="217"/>
    </row>
    <row r="3" spans="1:3" s="108" customFormat="1" ht="39" customHeight="1" thickTop="1">
      <c r="A3" s="107"/>
      <c r="B3" s="218" t="s">
        <v>61</v>
      </c>
      <c r="C3" s="219"/>
    </row>
    <row r="4" spans="1:3" s="108" customFormat="1" ht="40.5" customHeight="1" thickBot="1">
      <c r="A4" s="109"/>
      <c r="B4" s="133" t="s">
        <v>7</v>
      </c>
      <c r="C4" s="134" t="s">
        <v>102</v>
      </c>
    </row>
    <row r="5" spans="1:3" s="108" customFormat="1" ht="63" customHeight="1" thickTop="1">
      <c r="A5" s="127" t="s">
        <v>64</v>
      </c>
      <c r="B5" s="116">
        <v>652.1</v>
      </c>
      <c r="C5" s="117">
        <v>652.9</v>
      </c>
    </row>
    <row r="6" spans="1:3" s="108" customFormat="1" ht="48.75" customHeight="1">
      <c r="A6" s="128" t="s">
        <v>63</v>
      </c>
      <c r="B6" s="118">
        <v>61.3</v>
      </c>
      <c r="C6" s="119">
        <v>62</v>
      </c>
    </row>
    <row r="7" spans="1:3" s="108" customFormat="1" ht="57" customHeight="1">
      <c r="A7" s="129" t="s">
        <v>65</v>
      </c>
      <c r="B7" s="120">
        <v>570.3</v>
      </c>
      <c r="C7" s="121">
        <v>573</v>
      </c>
    </row>
    <row r="8" spans="1:3" s="108" customFormat="1" ht="54.75" customHeight="1">
      <c r="A8" s="130" t="s">
        <v>62</v>
      </c>
      <c r="B8" s="122">
        <v>53.6</v>
      </c>
      <c r="C8" s="123">
        <v>54.4</v>
      </c>
    </row>
    <row r="9" spans="1:3" s="108" customFormat="1" ht="70.5" customHeight="1">
      <c r="A9" s="131" t="s">
        <v>72</v>
      </c>
      <c r="B9" s="124">
        <v>81.8</v>
      </c>
      <c r="C9" s="125">
        <v>79.9</v>
      </c>
    </row>
    <row r="10" spans="1:3" s="108" customFormat="1" ht="60.75" customHeight="1">
      <c r="A10" s="132" t="s">
        <v>66</v>
      </c>
      <c r="B10" s="118">
        <v>12.5</v>
      </c>
      <c r="C10" s="126">
        <v>12.2</v>
      </c>
    </row>
    <row r="11" spans="1:3" s="112" customFormat="1" ht="15">
      <c r="A11" s="110"/>
      <c r="B11" s="110"/>
      <c r="C11" s="111"/>
    </row>
    <row r="12" spans="1:3" s="114" customFormat="1" ht="12" customHeight="1">
      <c r="A12" s="113"/>
      <c r="B12" s="113"/>
      <c r="C12" s="111"/>
    </row>
    <row r="13" ht="15">
      <c r="A13" s="115"/>
    </row>
    <row r="14" ht="15">
      <c r="A14" s="115"/>
    </row>
    <row r="15" ht="15">
      <c r="A15" s="115"/>
    </row>
    <row r="16" ht="15">
      <c r="A16" s="115"/>
    </row>
    <row r="17" ht="15">
      <c r="A17" s="115"/>
    </row>
    <row r="18" ht="15">
      <c r="A18" s="115"/>
    </row>
    <row r="19" ht="15">
      <c r="A19" s="115"/>
    </row>
    <row r="20" ht="15">
      <c r="A20" s="115"/>
    </row>
    <row r="21" ht="15">
      <c r="A21" s="115"/>
    </row>
    <row r="22" ht="15">
      <c r="A22" s="115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4"/>
  <sheetViews>
    <sheetView view="pageBreakPreview" zoomScale="75" zoomScaleNormal="85" zoomScaleSheetLayoutView="75" zoomScalePageLayoutView="0" workbookViewId="0" topLeftCell="B1">
      <selection activeCell="E18" sqref="E18"/>
    </sheetView>
  </sheetViews>
  <sheetFormatPr defaultColWidth="9.140625" defaultRowHeight="15"/>
  <cols>
    <col min="1" max="1" width="1.28515625" style="160" hidden="1" customWidth="1"/>
    <col min="2" max="2" width="42.28125" style="160" customWidth="1"/>
    <col min="3" max="3" width="13.421875" style="160" customWidth="1"/>
    <col min="4" max="4" width="13.8515625" style="160" customWidth="1"/>
    <col min="5" max="5" width="12.8515625" style="160" customWidth="1"/>
    <col min="6" max="6" width="13.8515625" style="160" customWidth="1"/>
    <col min="7" max="7" width="9.140625" style="160" customWidth="1"/>
    <col min="8" max="10" width="0" style="160" hidden="1" customWidth="1"/>
    <col min="11" max="16384" width="9.140625" style="160" customWidth="1"/>
  </cols>
  <sheetData>
    <row r="1" s="135" customFormat="1" ht="10.5" customHeight="1">
      <c r="F1" s="136"/>
    </row>
    <row r="2" spans="1:6" s="137" customFormat="1" ht="51" customHeight="1">
      <c r="A2" s="220" t="s">
        <v>67</v>
      </c>
      <c r="B2" s="220"/>
      <c r="C2" s="220"/>
      <c r="D2" s="220"/>
      <c r="E2" s="220"/>
      <c r="F2" s="220"/>
    </row>
    <row r="3" spans="1:6" s="137" customFormat="1" ht="20.25" customHeight="1">
      <c r="A3" s="138"/>
      <c r="B3" s="138"/>
      <c r="C3" s="138"/>
      <c r="D3" s="138"/>
      <c r="E3" s="138"/>
      <c r="F3" s="138"/>
    </row>
    <row r="4" spans="1:6" s="137" customFormat="1" ht="16.5" customHeight="1">
      <c r="A4" s="138"/>
      <c r="B4" s="138"/>
      <c r="C4" s="138"/>
      <c r="D4" s="138"/>
      <c r="E4" s="138"/>
      <c r="F4" s="139" t="s">
        <v>68</v>
      </c>
    </row>
    <row r="5" spans="1:6" s="137" customFormat="1" ht="24.75" customHeight="1">
      <c r="A5" s="138"/>
      <c r="B5" s="221"/>
      <c r="C5" s="222" t="s">
        <v>129</v>
      </c>
      <c r="D5" s="223" t="s">
        <v>130</v>
      </c>
      <c r="E5" s="223" t="s">
        <v>69</v>
      </c>
      <c r="F5" s="223"/>
    </row>
    <row r="6" spans="1:6" s="137" customFormat="1" ht="54.75" customHeight="1">
      <c r="A6" s="140"/>
      <c r="B6" s="221"/>
      <c r="C6" s="222"/>
      <c r="D6" s="223"/>
      <c r="E6" s="141" t="s">
        <v>3</v>
      </c>
      <c r="F6" s="142" t="s">
        <v>70</v>
      </c>
    </row>
    <row r="7" spans="2:6" s="143" customFormat="1" ht="19.5" customHeight="1">
      <c r="B7" s="144" t="s">
        <v>28</v>
      </c>
      <c r="C7" s="145">
        <v>1</v>
      </c>
      <c r="D7" s="146">
        <v>2</v>
      </c>
      <c r="E7" s="145">
        <v>3</v>
      </c>
      <c r="F7" s="146">
        <v>4</v>
      </c>
    </row>
    <row r="8" spans="2:10" s="147" customFormat="1" ht="27.75" customHeight="1">
      <c r="B8" s="148" t="s">
        <v>73</v>
      </c>
      <c r="C8" s="149">
        <f>SUM(C9:C34)</f>
        <v>3977</v>
      </c>
      <c r="D8" s="149">
        <f>SUM(D9:D34)</f>
        <v>1990</v>
      </c>
      <c r="E8" s="150">
        <f>ROUND(D8/C8*100,1)</f>
        <v>50</v>
      </c>
      <c r="F8" s="149">
        <f aca="true" t="shared" si="0" ref="F8:F33">D8-C8</f>
        <v>-1987</v>
      </c>
      <c r="I8" s="151"/>
      <c r="J8" s="151"/>
    </row>
    <row r="9" spans="2:10" s="152" customFormat="1" ht="23.25" customHeight="1">
      <c r="B9" s="153" t="s">
        <v>74</v>
      </c>
      <c r="C9" s="154">
        <v>24</v>
      </c>
      <c r="D9" s="154">
        <v>0</v>
      </c>
      <c r="E9" s="155">
        <f>ROUND(D9/C9*100,1)</f>
        <v>0</v>
      </c>
      <c r="F9" s="154">
        <f t="shared" si="0"/>
        <v>-24</v>
      </c>
      <c r="H9" s="156">
        <f>ROUND(D9/$D$8*100,1)</f>
        <v>0</v>
      </c>
      <c r="I9" s="157">
        <f>ROUND(C9/1000,1)</f>
        <v>0</v>
      </c>
      <c r="J9" s="157">
        <f>ROUND(D9/1000,1)</f>
        <v>0</v>
      </c>
    </row>
    <row r="10" spans="2:10" s="152" customFormat="1" ht="23.25" customHeight="1">
      <c r="B10" s="153" t="s">
        <v>75</v>
      </c>
      <c r="C10" s="154">
        <v>105</v>
      </c>
      <c r="D10" s="154">
        <v>0</v>
      </c>
      <c r="E10" s="155">
        <f aca="true" t="shared" si="1" ref="E10:E33">ROUND(D10/C10*100,1)</f>
        <v>0</v>
      </c>
      <c r="F10" s="154">
        <f t="shared" si="0"/>
        <v>-105</v>
      </c>
      <c r="H10" s="156">
        <f aca="true" t="shared" si="2" ref="H10:H34">ROUND(D10/$D$8*100,1)</f>
        <v>0</v>
      </c>
      <c r="I10" s="157">
        <f aca="true" t="shared" si="3" ref="I10:J34">ROUND(C10/1000,1)</f>
        <v>0.1</v>
      </c>
      <c r="J10" s="157">
        <f t="shared" si="3"/>
        <v>0</v>
      </c>
    </row>
    <row r="11" spans="2:10" s="152" customFormat="1" ht="23.25" customHeight="1">
      <c r="B11" s="153" t="s">
        <v>76</v>
      </c>
      <c r="C11" s="154">
        <v>0</v>
      </c>
      <c r="D11" s="154">
        <v>0</v>
      </c>
      <c r="E11" s="155" t="s">
        <v>106</v>
      </c>
      <c r="F11" s="154">
        <f t="shared" si="0"/>
        <v>0</v>
      </c>
      <c r="H11" s="158">
        <f t="shared" si="2"/>
        <v>0</v>
      </c>
      <c r="I11" s="157">
        <f t="shared" si="3"/>
        <v>0</v>
      </c>
      <c r="J11" s="157">
        <f t="shared" si="3"/>
        <v>0</v>
      </c>
    </row>
    <row r="12" spans="2:10" s="152" customFormat="1" ht="23.25" customHeight="1">
      <c r="B12" s="153" t="s">
        <v>77</v>
      </c>
      <c r="C12" s="154">
        <v>26</v>
      </c>
      <c r="D12" s="154">
        <v>0</v>
      </c>
      <c r="E12" s="155">
        <f t="shared" si="1"/>
        <v>0</v>
      </c>
      <c r="F12" s="154">
        <f t="shared" si="0"/>
        <v>-26</v>
      </c>
      <c r="H12" s="156">
        <f t="shared" si="2"/>
        <v>0</v>
      </c>
      <c r="I12" s="157">
        <f t="shared" si="3"/>
        <v>0</v>
      </c>
      <c r="J12" s="157">
        <f t="shared" si="3"/>
        <v>0</v>
      </c>
    </row>
    <row r="13" spans="2:10" s="152" customFormat="1" ht="23.25" customHeight="1">
      <c r="B13" s="153" t="s">
        <v>78</v>
      </c>
      <c r="C13" s="154">
        <v>42</v>
      </c>
      <c r="D13" s="154">
        <v>1</v>
      </c>
      <c r="E13" s="155">
        <f t="shared" si="1"/>
        <v>2.4</v>
      </c>
      <c r="F13" s="154">
        <f t="shared" si="0"/>
        <v>-41</v>
      </c>
      <c r="H13" s="158">
        <f t="shared" si="2"/>
        <v>0.1</v>
      </c>
      <c r="I13" s="157">
        <f t="shared" si="3"/>
        <v>0</v>
      </c>
      <c r="J13" s="157">
        <f t="shared" si="3"/>
        <v>0</v>
      </c>
    </row>
    <row r="14" spans="2:10" s="152" customFormat="1" ht="23.25" customHeight="1">
      <c r="B14" s="153" t="s">
        <v>79</v>
      </c>
      <c r="C14" s="154">
        <v>60</v>
      </c>
      <c r="D14" s="154">
        <v>13</v>
      </c>
      <c r="E14" s="155">
        <f t="shared" si="1"/>
        <v>21.7</v>
      </c>
      <c r="F14" s="154">
        <f t="shared" si="0"/>
        <v>-47</v>
      </c>
      <c r="H14" s="156">
        <f t="shared" si="2"/>
        <v>0.7</v>
      </c>
      <c r="I14" s="157">
        <f t="shared" si="3"/>
        <v>0.1</v>
      </c>
      <c r="J14" s="157">
        <f t="shared" si="3"/>
        <v>0</v>
      </c>
    </row>
    <row r="15" spans="2:10" s="152" customFormat="1" ht="23.25" customHeight="1">
      <c r="B15" s="153" t="s">
        <v>80</v>
      </c>
      <c r="C15" s="154">
        <v>101</v>
      </c>
      <c r="D15" s="154">
        <v>15</v>
      </c>
      <c r="E15" s="155">
        <f t="shared" si="1"/>
        <v>14.9</v>
      </c>
      <c r="F15" s="154">
        <f t="shared" si="0"/>
        <v>-86</v>
      </c>
      <c r="H15" s="156">
        <f t="shared" si="2"/>
        <v>0.8</v>
      </c>
      <c r="I15" s="157">
        <f t="shared" si="3"/>
        <v>0.1</v>
      </c>
      <c r="J15" s="157">
        <f t="shared" si="3"/>
        <v>0</v>
      </c>
    </row>
    <row r="16" spans="2:10" s="152" customFormat="1" ht="23.25" customHeight="1">
      <c r="B16" s="153" t="s">
        <v>81</v>
      </c>
      <c r="C16" s="154">
        <v>19</v>
      </c>
      <c r="D16" s="154">
        <v>0</v>
      </c>
      <c r="E16" s="155">
        <f t="shared" si="1"/>
        <v>0</v>
      </c>
      <c r="F16" s="154">
        <f t="shared" si="0"/>
        <v>-19</v>
      </c>
      <c r="H16" s="156">
        <f t="shared" si="2"/>
        <v>0</v>
      </c>
      <c r="I16" s="157">
        <f t="shared" si="3"/>
        <v>0</v>
      </c>
      <c r="J16" s="157">
        <f t="shared" si="3"/>
        <v>0</v>
      </c>
    </row>
    <row r="17" spans="2:10" s="152" customFormat="1" ht="23.25" customHeight="1">
      <c r="B17" s="153" t="s">
        <v>82</v>
      </c>
      <c r="C17" s="154">
        <v>0</v>
      </c>
      <c r="D17" s="154">
        <v>0</v>
      </c>
      <c r="E17" s="155" t="s">
        <v>106</v>
      </c>
      <c r="F17" s="154">
        <f t="shared" si="0"/>
        <v>0</v>
      </c>
      <c r="H17" s="156">
        <f t="shared" si="2"/>
        <v>0</v>
      </c>
      <c r="I17" s="157">
        <f t="shared" si="3"/>
        <v>0</v>
      </c>
      <c r="J17" s="157">
        <f t="shared" si="3"/>
        <v>0</v>
      </c>
    </row>
    <row r="18" spans="2:10" s="152" customFormat="1" ht="23.25" customHeight="1">
      <c r="B18" s="153" t="s">
        <v>83</v>
      </c>
      <c r="C18" s="154">
        <v>0</v>
      </c>
      <c r="D18" s="154">
        <v>16</v>
      </c>
      <c r="E18" s="155" t="s">
        <v>106</v>
      </c>
      <c r="F18" s="154">
        <f t="shared" si="0"/>
        <v>16</v>
      </c>
      <c r="H18" s="156">
        <f t="shared" si="2"/>
        <v>0.8</v>
      </c>
      <c r="I18" s="157">
        <f t="shared" si="3"/>
        <v>0</v>
      </c>
      <c r="J18" s="157">
        <f t="shared" si="3"/>
        <v>0</v>
      </c>
    </row>
    <row r="19" spans="2:10" s="152" customFormat="1" ht="23.25" customHeight="1">
      <c r="B19" s="153" t="s">
        <v>84</v>
      </c>
      <c r="C19" s="154">
        <v>165</v>
      </c>
      <c r="D19" s="154">
        <v>80</v>
      </c>
      <c r="E19" s="155">
        <f t="shared" si="1"/>
        <v>48.5</v>
      </c>
      <c r="F19" s="154">
        <f t="shared" si="0"/>
        <v>-85</v>
      </c>
      <c r="H19" s="156">
        <f t="shared" si="2"/>
        <v>4</v>
      </c>
      <c r="I19" s="157">
        <f t="shared" si="3"/>
        <v>0.2</v>
      </c>
      <c r="J19" s="157">
        <f t="shared" si="3"/>
        <v>0.1</v>
      </c>
    </row>
    <row r="20" spans="2:10" s="152" customFormat="1" ht="23.25" customHeight="1">
      <c r="B20" s="153" t="s">
        <v>85</v>
      </c>
      <c r="C20" s="154">
        <v>51</v>
      </c>
      <c r="D20" s="154">
        <v>194</v>
      </c>
      <c r="E20" s="155" t="s">
        <v>106</v>
      </c>
      <c r="F20" s="154">
        <f t="shared" si="0"/>
        <v>143</v>
      </c>
      <c r="H20" s="158">
        <f t="shared" si="2"/>
        <v>9.7</v>
      </c>
      <c r="I20" s="157">
        <f t="shared" si="3"/>
        <v>0.1</v>
      </c>
      <c r="J20" s="157">
        <f t="shared" si="3"/>
        <v>0.2</v>
      </c>
    </row>
    <row r="21" spans="2:10" s="152" customFormat="1" ht="23.25" customHeight="1">
      <c r="B21" s="153" t="s">
        <v>86</v>
      </c>
      <c r="C21" s="154">
        <v>11</v>
      </c>
      <c r="D21" s="154">
        <v>34</v>
      </c>
      <c r="E21" s="155">
        <f t="shared" si="1"/>
        <v>309.1</v>
      </c>
      <c r="F21" s="154">
        <f t="shared" si="0"/>
        <v>23</v>
      </c>
      <c r="H21" s="158">
        <f t="shared" si="2"/>
        <v>1.7</v>
      </c>
      <c r="I21" s="157">
        <f t="shared" si="3"/>
        <v>0</v>
      </c>
      <c r="J21" s="157">
        <f t="shared" si="3"/>
        <v>0</v>
      </c>
    </row>
    <row r="22" spans="2:10" s="152" customFormat="1" ht="23.25" customHeight="1">
      <c r="B22" s="153" t="s">
        <v>87</v>
      </c>
      <c r="C22" s="154">
        <v>39</v>
      </c>
      <c r="D22" s="154">
        <v>10</v>
      </c>
      <c r="E22" s="155">
        <f t="shared" si="1"/>
        <v>25.6</v>
      </c>
      <c r="F22" s="154">
        <f t="shared" si="0"/>
        <v>-29</v>
      </c>
      <c r="H22" s="158">
        <f t="shared" si="2"/>
        <v>0.5</v>
      </c>
      <c r="I22" s="157">
        <f t="shared" si="3"/>
        <v>0</v>
      </c>
      <c r="J22" s="157">
        <f t="shared" si="3"/>
        <v>0</v>
      </c>
    </row>
    <row r="23" spans="2:10" s="152" customFormat="1" ht="23.25" customHeight="1">
      <c r="B23" s="153" t="s">
        <v>88</v>
      </c>
      <c r="C23" s="154">
        <v>126</v>
      </c>
      <c r="D23" s="154">
        <v>0</v>
      </c>
      <c r="E23" s="155">
        <f t="shared" si="1"/>
        <v>0</v>
      </c>
      <c r="F23" s="154">
        <f t="shared" si="0"/>
        <v>-126</v>
      </c>
      <c r="H23" s="156">
        <f t="shared" si="2"/>
        <v>0</v>
      </c>
      <c r="I23" s="157">
        <f t="shared" si="3"/>
        <v>0.1</v>
      </c>
      <c r="J23" s="157">
        <f t="shared" si="3"/>
        <v>0</v>
      </c>
    </row>
    <row r="24" spans="2:10" s="152" customFormat="1" ht="23.25" customHeight="1">
      <c r="B24" s="153" t="s">
        <v>89</v>
      </c>
      <c r="C24" s="159">
        <v>73</v>
      </c>
      <c r="D24" s="159">
        <v>131</v>
      </c>
      <c r="E24" s="155">
        <f t="shared" si="1"/>
        <v>179.5</v>
      </c>
      <c r="F24" s="154">
        <f t="shared" si="0"/>
        <v>58</v>
      </c>
      <c r="H24" s="156">
        <f t="shared" si="2"/>
        <v>6.6</v>
      </c>
      <c r="I24" s="157">
        <f t="shared" si="3"/>
        <v>0.1</v>
      </c>
      <c r="J24" s="157">
        <f t="shared" si="3"/>
        <v>0.1</v>
      </c>
    </row>
    <row r="25" spans="2:10" s="152" customFormat="1" ht="23.25" customHeight="1">
      <c r="B25" s="153" t="s">
        <v>90</v>
      </c>
      <c r="C25" s="154">
        <v>87</v>
      </c>
      <c r="D25" s="154">
        <v>70</v>
      </c>
      <c r="E25" s="155">
        <f t="shared" si="1"/>
        <v>80.5</v>
      </c>
      <c r="F25" s="154">
        <f t="shared" si="0"/>
        <v>-17</v>
      </c>
      <c r="H25" s="156">
        <f t="shared" si="2"/>
        <v>3.5</v>
      </c>
      <c r="I25" s="157">
        <f t="shared" si="3"/>
        <v>0.1</v>
      </c>
      <c r="J25" s="157">
        <f t="shared" si="3"/>
        <v>0.1</v>
      </c>
    </row>
    <row r="26" spans="2:10" s="152" customFormat="1" ht="23.25" customHeight="1">
      <c r="B26" s="153" t="s">
        <v>91</v>
      </c>
      <c r="C26" s="154">
        <v>35</v>
      </c>
      <c r="D26" s="154">
        <v>91</v>
      </c>
      <c r="E26" s="155">
        <f t="shared" si="1"/>
        <v>260</v>
      </c>
      <c r="F26" s="154">
        <f t="shared" si="0"/>
        <v>56</v>
      </c>
      <c r="H26" s="156">
        <f t="shared" si="2"/>
        <v>4.6</v>
      </c>
      <c r="I26" s="157">
        <f t="shared" si="3"/>
        <v>0</v>
      </c>
      <c r="J26" s="157">
        <f t="shared" si="3"/>
        <v>0.1</v>
      </c>
    </row>
    <row r="27" spans="2:10" s="152" customFormat="1" ht="23.25" customHeight="1">
      <c r="B27" s="153" t="s">
        <v>92</v>
      </c>
      <c r="C27" s="154">
        <v>0</v>
      </c>
      <c r="D27" s="154">
        <v>0</v>
      </c>
      <c r="E27" s="155" t="s">
        <v>106</v>
      </c>
      <c r="F27" s="154">
        <f t="shared" si="0"/>
        <v>0</v>
      </c>
      <c r="H27" s="156">
        <f t="shared" si="2"/>
        <v>0</v>
      </c>
      <c r="I27" s="157">
        <f t="shared" si="3"/>
        <v>0</v>
      </c>
      <c r="J27" s="157">
        <f t="shared" si="3"/>
        <v>0</v>
      </c>
    </row>
    <row r="28" spans="2:10" s="152" customFormat="1" ht="23.25" customHeight="1">
      <c r="B28" s="153" t="s">
        <v>93</v>
      </c>
      <c r="C28" s="154">
        <v>40</v>
      </c>
      <c r="D28" s="154">
        <v>0</v>
      </c>
      <c r="E28" s="155">
        <f t="shared" si="1"/>
        <v>0</v>
      </c>
      <c r="F28" s="154">
        <f t="shared" si="0"/>
        <v>-40</v>
      </c>
      <c r="H28" s="156">
        <f t="shared" si="2"/>
        <v>0</v>
      </c>
      <c r="I28" s="157">
        <f t="shared" si="3"/>
        <v>0</v>
      </c>
      <c r="J28" s="157">
        <f t="shared" si="3"/>
        <v>0</v>
      </c>
    </row>
    <row r="29" spans="2:10" s="152" customFormat="1" ht="23.25" customHeight="1">
      <c r="B29" s="153" t="s">
        <v>94</v>
      </c>
      <c r="C29" s="154">
        <v>0</v>
      </c>
      <c r="D29" s="154">
        <v>0</v>
      </c>
      <c r="E29" s="155" t="s">
        <v>106</v>
      </c>
      <c r="F29" s="154">
        <f t="shared" si="0"/>
        <v>0</v>
      </c>
      <c r="H29" s="156">
        <f t="shared" si="2"/>
        <v>0</v>
      </c>
      <c r="I29" s="157">
        <f t="shared" si="3"/>
        <v>0</v>
      </c>
      <c r="J29" s="157">
        <f t="shared" si="3"/>
        <v>0</v>
      </c>
    </row>
    <row r="30" spans="2:10" s="152" customFormat="1" ht="23.25" customHeight="1">
      <c r="B30" s="153" t="s">
        <v>95</v>
      </c>
      <c r="C30" s="154">
        <v>1071</v>
      </c>
      <c r="D30" s="154">
        <v>529</v>
      </c>
      <c r="E30" s="155">
        <f t="shared" si="1"/>
        <v>49.4</v>
      </c>
      <c r="F30" s="154">
        <f t="shared" si="0"/>
        <v>-542</v>
      </c>
      <c r="H30" s="156">
        <f t="shared" si="2"/>
        <v>26.6</v>
      </c>
      <c r="I30" s="157">
        <f t="shared" si="3"/>
        <v>1.1</v>
      </c>
      <c r="J30" s="157">
        <f t="shared" si="3"/>
        <v>0.5</v>
      </c>
    </row>
    <row r="31" spans="2:10" s="152" customFormat="1" ht="23.25" customHeight="1">
      <c r="B31" s="153" t="s">
        <v>96</v>
      </c>
      <c r="C31" s="154">
        <v>1078</v>
      </c>
      <c r="D31" s="154">
        <v>93</v>
      </c>
      <c r="E31" s="155">
        <f t="shared" si="1"/>
        <v>8.6</v>
      </c>
      <c r="F31" s="154">
        <f t="shared" si="0"/>
        <v>-985</v>
      </c>
      <c r="H31" s="156">
        <f t="shared" si="2"/>
        <v>4.7</v>
      </c>
      <c r="I31" s="157">
        <f t="shared" si="3"/>
        <v>1.1</v>
      </c>
      <c r="J31" s="157">
        <f t="shared" si="3"/>
        <v>0.1</v>
      </c>
    </row>
    <row r="32" spans="2:10" s="152" customFormat="1" ht="23.25" customHeight="1">
      <c r="B32" s="153" t="s">
        <v>97</v>
      </c>
      <c r="C32" s="154">
        <v>161</v>
      </c>
      <c r="D32" s="154">
        <v>335</v>
      </c>
      <c r="E32" s="155">
        <f t="shared" si="1"/>
        <v>208.1</v>
      </c>
      <c r="F32" s="154">
        <f t="shared" si="0"/>
        <v>174</v>
      </c>
      <c r="H32" s="156">
        <f t="shared" si="2"/>
        <v>16.8</v>
      </c>
      <c r="I32" s="157">
        <f t="shared" si="3"/>
        <v>0.2</v>
      </c>
      <c r="J32" s="157">
        <f t="shared" si="3"/>
        <v>0.3</v>
      </c>
    </row>
    <row r="33" spans="2:10" s="152" customFormat="1" ht="23.25" customHeight="1">
      <c r="B33" s="153" t="s">
        <v>98</v>
      </c>
      <c r="C33" s="154">
        <v>201</v>
      </c>
      <c r="D33" s="154">
        <v>0</v>
      </c>
      <c r="E33" s="155">
        <f t="shared" si="1"/>
        <v>0</v>
      </c>
      <c r="F33" s="154">
        <f t="shared" si="0"/>
        <v>-201</v>
      </c>
      <c r="H33" s="158">
        <f t="shared" si="2"/>
        <v>0</v>
      </c>
      <c r="I33" s="157">
        <f t="shared" si="3"/>
        <v>0.2</v>
      </c>
      <c r="J33" s="157">
        <f t="shared" si="3"/>
        <v>0</v>
      </c>
    </row>
    <row r="34" spans="2:10" ht="22.5" customHeight="1">
      <c r="B34" s="186" t="s">
        <v>99</v>
      </c>
      <c r="C34" s="187">
        <v>462</v>
      </c>
      <c r="D34" s="187">
        <v>378</v>
      </c>
      <c r="E34" s="155">
        <f>ROUND(D34/C34*100,1)</f>
        <v>81.8</v>
      </c>
      <c r="F34" s="154">
        <f>D34-C34</f>
        <v>-84</v>
      </c>
      <c r="H34" s="160">
        <f t="shared" si="2"/>
        <v>19</v>
      </c>
      <c r="I34" s="160">
        <f t="shared" si="3"/>
        <v>0.5</v>
      </c>
      <c r="J34" s="160">
        <f t="shared" si="3"/>
        <v>0.4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G14" sqref="G14"/>
    </sheetView>
  </sheetViews>
  <sheetFormatPr defaultColWidth="8.8515625" defaultRowHeight="15"/>
  <cols>
    <col min="1" max="1" width="45.57421875" style="77" customWidth="1"/>
    <col min="2" max="3" width="11.57421875" style="77" customWidth="1"/>
    <col min="4" max="4" width="14.28125" style="77" customWidth="1"/>
    <col min="5" max="5" width="15.28125" style="77" customWidth="1"/>
    <col min="6" max="8" width="8.8515625" style="77" customWidth="1"/>
    <col min="9" max="9" width="43.00390625" style="77" customWidth="1"/>
    <col min="10" max="16384" width="8.8515625" style="77" customWidth="1"/>
  </cols>
  <sheetData>
    <row r="1" spans="1:5" s="72" customFormat="1" ht="41.25" customHeight="1">
      <c r="A1" s="224" t="s">
        <v>131</v>
      </c>
      <c r="B1" s="224"/>
      <c r="C1" s="224"/>
      <c r="D1" s="224"/>
      <c r="E1" s="224"/>
    </row>
    <row r="2" spans="1:5" s="72" customFormat="1" ht="21.75" customHeight="1">
      <c r="A2" s="225" t="s">
        <v>29</v>
      </c>
      <c r="B2" s="225"/>
      <c r="C2" s="225"/>
      <c r="D2" s="225"/>
      <c r="E2" s="225"/>
    </row>
    <row r="3" spans="1:5" s="74" customFormat="1" ht="12" customHeight="1" thickBot="1">
      <c r="A3" s="73"/>
      <c r="B3" s="73"/>
      <c r="C3" s="73"/>
      <c r="D3" s="73"/>
      <c r="E3" s="73"/>
    </row>
    <row r="4" spans="1:5" s="74" customFormat="1" ht="21" customHeight="1">
      <c r="A4" s="226"/>
      <c r="B4" s="228" t="s">
        <v>1</v>
      </c>
      <c r="C4" s="230" t="s">
        <v>105</v>
      </c>
      <c r="D4" s="232" t="s">
        <v>69</v>
      </c>
      <c r="E4" s="233"/>
    </row>
    <row r="5" spans="1:5" s="74" customFormat="1" ht="26.25" customHeight="1">
      <c r="A5" s="227"/>
      <c r="B5" s="229"/>
      <c r="C5" s="231"/>
      <c r="D5" s="162" t="s">
        <v>71</v>
      </c>
      <c r="E5" s="174" t="s">
        <v>3</v>
      </c>
    </row>
    <row r="6" spans="1:5" s="75" customFormat="1" ht="34.5" customHeight="1">
      <c r="A6" s="175" t="s">
        <v>30</v>
      </c>
      <c r="B6" s="176">
        <f>SUM(B7:B25)</f>
        <v>3977</v>
      </c>
      <c r="C6" s="177">
        <f>SUM(C7:C25)</f>
        <v>1990</v>
      </c>
      <c r="D6" s="178">
        <f>C6-B6</f>
        <v>-1987</v>
      </c>
      <c r="E6" s="179">
        <f>ROUND(C6/B6*100,1)</f>
        <v>50</v>
      </c>
    </row>
    <row r="7" spans="1:9" ht="39.75" customHeight="1">
      <c r="A7" s="180" t="s">
        <v>31</v>
      </c>
      <c r="B7" s="206">
        <v>130</v>
      </c>
      <c r="C7" s="206">
        <v>20</v>
      </c>
      <c r="D7" s="181">
        <f aca="true" t="shared" si="0" ref="D7:D25">C7-B7</f>
        <v>-110</v>
      </c>
      <c r="E7" s="182">
        <f aca="true" t="shared" si="1" ref="E7:E25">ROUND(C7/B7*100,1)</f>
        <v>15.4</v>
      </c>
      <c r="F7" s="215"/>
      <c r="G7" s="76"/>
      <c r="I7" s="78"/>
    </row>
    <row r="8" spans="1:9" ht="44.25" customHeight="1">
      <c r="A8" s="180" t="s">
        <v>32</v>
      </c>
      <c r="B8" s="206">
        <v>431</v>
      </c>
      <c r="C8" s="206">
        <v>0</v>
      </c>
      <c r="D8" s="181">
        <f t="shared" si="0"/>
        <v>-431</v>
      </c>
      <c r="E8" s="182">
        <f t="shared" si="1"/>
        <v>0</v>
      </c>
      <c r="F8" s="215"/>
      <c r="G8" s="76"/>
      <c r="I8" s="78"/>
    </row>
    <row r="9" spans="1:9" s="79" customFormat="1" ht="27" customHeight="1">
      <c r="A9" s="180" t="s">
        <v>33</v>
      </c>
      <c r="B9" s="206">
        <v>18</v>
      </c>
      <c r="C9" s="206">
        <v>64</v>
      </c>
      <c r="D9" s="181">
        <f t="shared" si="0"/>
        <v>46</v>
      </c>
      <c r="E9" s="182">
        <f t="shared" si="1"/>
        <v>355.6</v>
      </c>
      <c r="F9" s="215"/>
      <c r="G9" s="76"/>
      <c r="H9" s="77"/>
      <c r="I9" s="78"/>
    </row>
    <row r="10" spans="1:11" ht="43.5" customHeight="1">
      <c r="A10" s="180" t="s">
        <v>34</v>
      </c>
      <c r="B10" s="206">
        <v>27</v>
      </c>
      <c r="C10" s="206">
        <v>0</v>
      </c>
      <c r="D10" s="181">
        <f t="shared" si="0"/>
        <v>-27</v>
      </c>
      <c r="E10" s="182">
        <f t="shared" si="1"/>
        <v>0</v>
      </c>
      <c r="F10" s="215"/>
      <c r="G10" s="76"/>
      <c r="I10" s="78"/>
      <c r="K10" s="80"/>
    </row>
    <row r="11" spans="1:9" ht="42" customHeight="1">
      <c r="A11" s="180" t="s">
        <v>35</v>
      </c>
      <c r="B11" s="206">
        <v>0</v>
      </c>
      <c r="C11" s="206">
        <v>0</v>
      </c>
      <c r="D11" s="181">
        <f t="shared" si="0"/>
        <v>0</v>
      </c>
      <c r="E11" s="182" t="s">
        <v>106</v>
      </c>
      <c r="F11" s="215"/>
      <c r="G11" s="76"/>
      <c r="I11" s="78"/>
    </row>
    <row r="12" spans="1:9" ht="19.5" customHeight="1">
      <c r="A12" s="180" t="s">
        <v>36</v>
      </c>
      <c r="B12" s="206">
        <v>9</v>
      </c>
      <c r="C12" s="206">
        <v>31</v>
      </c>
      <c r="D12" s="181">
        <f t="shared" si="0"/>
        <v>22</v>
      </c>
      <c r="E12" s="182">
        <f t="shared" si="1"/>
        <v>344.4</v>
      </c>
      <c r="F12" s="215"/>
      <c r="G12" s="76"/>
      <c r="I12" s="163"/>
    </row>
    <row r="13" spans="1:9" ht="41.25" customHeight="1">
      <c r="A13" s="180" t="s">
        <v>37</v>
      </c>
      <c r="B13" s="206">
        <v>96</v>
      </c>
      <c r="C13" s="206">
        <v>18</v>
      </c>
      <c r="D13" s="181">
        <f t="shared" si="0"/>
        <v>-78</v>
      </c>
      <c r="E13" s="182">
        <f t="shared" si="1"/>
        <v>18.8</v>
      </c>
      <c r="F13" s="215"/>
      <c r="G13" s="76"/>
      <c r="I13" s="78"/>
    </row>
    <row r="14" spans="1:9" ht="41.25" customHeight="1">
      <c r="A14" s="180" t="s">
        <v>38</v>
      </c>
      <c r="B14" s="206">
        <v>11</v>
      </c>
      <c r="C14" s="206">
        <v>4</v>
      </c>
      <c r="D14" s="181">
        <f t="shared" si="0"/>
        <v>-7</v>
      </c>
      <c r="E14" s="182">
        <f t="shared" si="1"/>
        <v>36.4</v>
      </c>
      <c r="F14" s="215"/>
      <c r="G14" s="76"/>
      <c r="I14" s="78"/>
    </row>
    <row r="15" spans="1:9" ht="42" customHeight="1">
      <c r="A15" s="180" t="s">
        <v>39</v>
      </c>
      <c r="B15" s="206">
        <v>0</v>
      </c>
      <c r="C15" s="206">
        <v>0</v>
      </c>
      <c r="D15" s="181">
        <f t="shared" si="0"/>
        <v>0</v>
      </c>
      <c r="E15" s="182" t="s">
        <v>106</v>
      </c>
      <c r="F15" s="215"/>
      <c r="G15" s="76"/>
      <c r="I15" s="78"/>
    </row>
    <row r="16" spans="1:9" ht="23.25" customHeight="1">
      <c r="A16" s="180" t="s">
        <v>40</v>
      </c>
      <c r="B16" s="206">
        <v>0</v>
      </c>
      <c r="C16" s="206">
        <v>96</v>
      </c>
      <c r="D16" s="181">
        <f t="shared" si="0"/>
        <v>96</v>
      </c>
      <c r="E16" s="182" t="s">
        <v>106</v>
      </c>
      <c r="F16" s="215"/>
      <c r="G16" s="76"/>
      <c r="I16" s="78"/>
    </row>
    <row r="17" spans="1:9" ht="22.5" customHeight="1">
      <c r="A17" s="180" t="s">
        <v>41</v>
      </c>
      <c r="B17" s="207">
        <v>3</v>
      </c>
      <c r="C17" s="207">
        <v>2</v>
      </c>
      <c r="D17" s="181">
        <f t="shared" si="0"/>
        <v>-1</v>
      </c>
      <c r="E17" s="182">
        <f t="shared" si="1"/>
        <v>66.7</v>
      </c>
      <c r="F17" s="215"/>
      <c r="G17" s="76"/>
      <c r="I17" s="78"/>
    </row>
    <row r="18" spans="1:9" ht="22.5" customHeight="1">
      <c r="A18" s="180" t="s">
        <v>42</v>
      </c>
      <c r="B18" s="206">
        <v>17</v>
      </c>
      <c r="C18" s="206">
        <v>4</v>
      </c>
      <c r="D18" s="181">
        <f t="shared" si="0"/>
        <v>-13</v>
      </c>
      <c r="E18" s="182">
        <f t="shared" si="1"/>
        <v>23.5</v>
      </c>
      <c r="F18" s="215"/>
      <c r="G18" s="76"/>
      <c r="I18" s="78"/>
    </row>
    <row r="19" spans="1:9" ht="38.25" customHeight="1">
      <c r="A19" s="180" t="s">
        <v>43</v>
      </c>
      <c r="B19" s="206">
        <v>29</v>
      </c>
      <c r="C19" s="206">
        <v>0</v>
      </c>
      <c r="D19" s="181">
        <f t="shared" si="0"/>
        <v>-29</v>
      </c>
      <c r="E19" s="182">
        <f t="shared" si="1"/>
        <v>0</v>
      </c>
      <c r="F19" s="215"/>
      <c r="G19" s="76"/>
      <c r="I19" s="164"/>
    </row>
    <row r="20" spans="1:9" ht="35.25" customHeight="1">
      <c r="A20" s="180" t="s">
        <v>44</v>
      </c>
      <c r="B20" s="206">
        <v>88</v>
      </c>
      <c r="C20" s="206">
        <v>315</v>
      </c>
      <c r="D20" s="181">
        <f t="shared" si="0"/>
        <v>227</v>
      </c>
      <c r="E20" s="182">
        <f t="shared" si="1"/>
        <v>358</v>
      </c>
      <c r="F20" s="215"/>
      <c r="G20" s="76"/>
      <c r="I20" s="78"/>
    </row>
    <row r="21" spans="1:9" ht="41.25" customHeight="1">
      <c r="A21" s="180" t="s">
        <v>45</v>
      </c>
      <c r="B21" s="206">
        <v>1870</v>
      </c>
      <c r="C21" s="206">
        <v>540</v>
      </c>
      <c r="D21" s="181">
        <f t="shared" si="0"/>
        <v>-1330</v>
      </c>
      <c r="E21" s="182">
        <f t="shared" si="1"/>
        <v>28.9</v>
      </c>
      <c r="F21" s="215"/>
      <c r="G21" s="76"/>
      <c r="I21" s="78"/>
    </row>
    <row r="22" spans="1:9" ht="19.5" customHeight="1">
      <c r="A22" s="180" t="s">
        <v>46</v>
      </c>
      <c r="B22" s="206">
        <v>453</v>
      </c>
      <c r="C22" s="206">
        <v>440</v>
      </c>
      <c r="D22" s="181">
        <f t="shared" si="0"/>
        <v>-13</v>
      </c>
      <c r="E22" s="182">
        <f t="shared" si="1"/>
        <v>97.1</v>
      </c>
      <c r="F22" s="215"/>
      <c r="G22" s="76"/>
      <c r="I22" s="78"/>
    </row>
    <row r="23" spans="1:9" ht="39" customHeight="1">
      <c r="A23" s="180" t="s">
        <v>47</v>
      </c>
      <c r="B23" s="206">
        <v>771</v>
      </c>
      <c r="C23" s="206">
        <v>456</v>
      </c>
      <c r="D23" s="181">
        <f t="shared" si="0"/>
        <v>-315</v>
      </c>
      <c r="E23" s="182">
        <f t="shared" si="1"/>
        <v>59.1</v>
      </c>
      <c r="F23" s="215"/>
      <c r="G23" s="76"/>
      <c r="I23" s="78"/>
    </row>
    <row r="24" spans="1:9" ht="38.25" customHeight="1">
      <c r="A24" s="180" t="s">
        <v>48</v>
      </c>
      <c r="B24" s="206">
        <v>8</v>
      </c>
      <c r="C24" s="206">
        <v>0</v>
      </c>
      <c r="D24" s="181">
        <f t="shared" si="0"/>
        <v>-8</v>
      </c>
      <c r="E24" s="182">
        <f t="shared" si="1"/>
        <v>0</v>
      </c>
      <c r="F24" s="75"/>
      <c r="G24" s="76"/>
      <c r="I24" s="78"/>
    </row>
    <row r="25" spans="1:9" ht="22.5" customHeight="1" thickBot="1">
      <c r="A25" s="183" t="s">
        <v>49</v>
      </c>
      <c r="B25" s="206">
        <v>16</v>
      </c>
      <c r="C25" s="206">
        <v>0</v>
      </c>
      <c r="D25" s="184">
        <f t="shared" si="0"/>
        <v>-16</v>
      </c>
      <c r="E25" s="185">
        <f t="shared" si="1"/>
        <v>0</v>
      </c>
      <c r="F25" s="75"/>
      <c r="G25" s="76"/>
      <c r="I25" s="78"/>
    </row>
    <row r="26" spans="1:9" ht="15.75">
      <c r="A26" s="81"/>
      <c r="B26" s="81"/>
      <c r="C26" s="81"/>
      <c r="D26" s="81"/>
      <c r="E26" s="81"/>
      <c r="I26" s="78"/>
    </row>
    <row r="27" spans="1:5" ht="12.75">
      <c r="A27" s="81"/>
      <c r="B27" s="81"/>
      <c r="C27" s="81"/>
      <c r="D27" s="81"/>
      <c r="E27" s="8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23" sqref="B23"/>
    </sheetView>
  </sheetViews>
  <sheetFormatPr defaultColWidth="8.8515625" defaultRowHeight="15"/>
  <cols>
    <col min="1" max="1" width="52.8515625" style="77" customWidth="1"/>
    <col min="2" max="2" width="21.28125" style="77" customWidth="1"/>
    <col min="3" max="4" width="22.00390625" style="77" customWidth="1"/>
    <col min="5" max="5" width="21.57421875" style="77" customWidth="1"/>
    <col min="6" max="6" width="8.8515625" style="77" customWidth="1"/>
    <col min="7" max="7" width="10.8515625" style="77" bestFit="1" customWidth="1"/>
    <col min="8" max="16384" width="8.8515625" style="77" customWidth="1"/>
  </cols>
  <sheetData>
    <row r="1" spans="1:5" s="72" customFormat="1" ht="49.5" customHeight="1">
      <c r="A1" s="234" t="s">
        <v>132</v>
      </c>
      <c r="B1" s="234"/>
      <c r="C1" s="234"/>
      <c r="D1" s="234"/>
      <c r="E1" s="234"/>
    </row>
    <row r="2" spans="1:5" s="72" customFormat="1" ht="20.25" customHeight="1">
      <c r="A2" s="235" t="s">
        <v>50</v>
      </c>
      <c r="B2" s="235"/>
      <c r="C2" s="235"/>
      <c r="D2" s="235"/>
      <c r="E2" s="235"/>
    </row>
    <row r="3" spans="1:5" s="72" customFormat="1" ht="17.25" customHeight="1" thickBot="1">
      <c r="A3" s="161"/>
      <c r="B3" s="161"/>
      <c r="C3" s="161"/>
      <c r="D3" s="161"/>
      <c r="E3" s="161"/>
    </row>
    <row r="4" spans="1:5" s="74" customFormat="1" ht="25.5" customHeight="1">
      <c r="A4" s="236"/>
      <c r="B4" s="238" t="s">
        <v>1</v>
      </c>
      <c r="C4" s="240" t="s">
        <v>105</v>
      </c>
      <c r="D4" s="240" t="s">
        <v>69</v>
      </c>
      <c r="E4" s="242"/>
    </row>
    <row r="5" spans="1:5" s="74" customFormat="1" ht="37.5" customHeight="1">
      <c r="A5" s="237"/>
      <c r="B5" s="239"/>
      <c r="C5" s="241"/>
      <c r="D5" s="165" t="s">
        <v>71</v>
      </c>
      <c r="E5" s="166" t="s">
        <v>3</v>
      </c>
    </row>
    <row r="6" spans="1:7" s="83" customFormat="1" ht="34.5" customHeight="1">
      <c r="A6" s="167" t="s">
        <v>30</v>
      </c>
      <c r="B6" s="82">
        <f>SUM(B7:B15)</f>
        <v>3977</v>
      </c>
      <c r="C6" s="82">
        <f>SUM(C7:C15)</f>
        <v>1990</v>
      </c>
      <c r="D6" s="82">
        <f>C6-B6</f>
        <v>-1987</v>
      </c>
      <c r="E6" s="168">
        <f>ROUND(C6/B6*100,1)</f>
        <v>50</v>
      </c>
      <c r="G6" s="84"/>
    </row>
    <row r="7" spans="1:11" ht="51" customHeight="1">
      <c r="A7" s="169" t="s">
        <v>51</v>
      </c>
      <c r="B7" s="207">
        <v>919</v>
      </c>
      <c r="C7" s="207">
        <v>335</v>
      </c>
      <c r="D7" s="85">
        <f aca="true" t="shared" si="0" ref="D7:D15">C7-B7</f>
        <v>-584</v>
      </c>
      <c r="E7" s="170">
        <f aca="true" t="shared" si="1" ref="E7:E15">ROUND(C7/B7*100,1)</f>
        <v>36.5</v>
      </c>
      <c r="G7" s="84"/>
      <c r="H7" s="86"/>
      <c r="K7" s="86"/>
    </row>
    <row r="8" spans="1:11" ht="35.25" customHeight="1">
      <c r="A8" s="169" t="s">
        <v>52</v>
      </c>
      <c r="B8" s="206">
        <v>1158</v>
      </c>
      <c r="C8" s="206">
        <v>360</v>
      </c>
      <c r="D8" s="85">
        <f t="shared" si="0"/>
        <v>-798</v>
      </c>
      <c r="E8" s="170">
        <f t="shared" si="1"/>
        <v>31.1</v>
      </c>
      <c r="G8" s="84"/>
      <c r="H8" s="86"/>
      <c r="K8" s="86"/>
    </row>
    <row r="9" spans="1:11" s="79" customFormat="1" ht="25.5" customHeight="1">
      <c r="A9" s="169" t="s">
        <v>53</v>
      </c>
      <c r="B9" s="206">
        <v>607</v>
      </c>
      <c r="C9" s="206">
        <v>330</v>
      </c>
      <c r="D9" s="85">
        <f t="shared" si="0"/>
        <v>-277</v>
      </c>
      <c r="E9" s="170">
        <f t="shared" si="1"/>
        <v>54.4</v>
      </c>
      <c r="F9" s="77"/>
      <c r="G9" s="84"/>
      <c r="H9" s="86"/>
      <c r="I9" s="77"/>
      <c r="K9" s="86"/>
    </row>
    <row r="10" spans="1:11" ht="36.75" customHeight="1">
      <c r="A10" s="169" t="s">
        <v>54</v>
      </c>
      <c r="B10" s="206">
        <v>96</v>
      </c>
      <c r="C10" s="206">
        <v>80</v>
      </c>
      <c r="D10" s="85">
        <f t="shared" si="0"/>
        <v>-16</v>
      </c>
      <c r="E10" s="170">
        <f t="shared" si="1"/>
        <v>83.3</v>
      </c>
      <c r="G10" s="84"/>
      <c r="H10" s="86"/>
      <c r="K10" s="86"/>
    </row>
    <row r="11" spans="1:11" ht="28.5" customHeight="1">
      <c r="A11" s="169" t="s">
        <v>55</v>
      </c>
      <c r="B11" s="206">
        <v>403</v>
      </c>
      <c r="C11" s="206">
        <v>280</v>
      </c>
      <c r="D11" s="85">
        <f t="shared" si="0"/>
        <v>-123</v>
      </c>
      <c r="E11" s="170">
        <f t="shared" si="1"/>
        <v>69.5</v>
      </c>
      <c r="G11" s="84"/>
      <c r="H11" s="86"/>
      <c r="K11" s="86"/>
    </row>
    <row r="12" spans="1:11" ht="59.25" customHeight="1">
      <c r="A12" s="169" t="s">
        <v>56</v>
      </c>
      <c r="B12" s="206">
        <v>10</v>
      </c>
      <c r="C12" s="206">
        <v>6</v>
      </c>
      <c r="D12" s="85">
        <f t="shared" si="0"/>
        <v>-4</v>
      </c>
      <c r="E12" s="170" t="s">
        <v>106</v>
      </c>
      <c r="G12" s="84"/>
      <c r="H12" s="86"/>
      <c r="K12" s="86"/>
    </row>
    <row r="13" spans="1:18" ht="30.75" customHeight="1">
      <c r="A13" s="169" t="s">
        <v>57</v>
      </c>
      <c r="B13" s="206">
        <v>73</v>
      </c>
      <c r="C13" s="206">
        <v>173</v>
      </c>
      <c r="D13" s="85">
        <f t="shared" si="0"/>
        <v>100</v>
      </c>
      <c r="E13" s="170">
        <f t="shared" si="1"/>
        <v>237</v>
      </c>
      <c r="G13" s="84"/>
      <c r="H13" s="86"/>
      <c r="K13" s="86"/>
      <c r="R13" s="87"/>
    </row>
    <row r="14" spans="1:18" ht="75" customHeight="1">
      <c r="A14" s="169" t="s">
        <v>58</v>
      </c>
      <c r="B14" s="206">
        <v>473</v>
      </c>
      <c r="C14" s="206">
        <v>115</v>
      </c>
      <c r="D14" s="85">
        <f t="shared" si="0"/>
        <v>-358</v>
      </c>
      <c r="E14" s="170">
        <f t="shared" si="1"/>
        <v>24.3</v>
      </c>
      <c r="G14" s="84"/>
      <c r="H14" s="86"/>
      <c r="K14" s="86"/>
      <c r="R14" s="87"/>
    </row>
    <row r="15" spans="1:18" ht="33" customHeight="1" thickBot="1">
      <c r="A15" s="171" t="s">
        <v>59</v>
      </c>
      <c r="B15" s="206">
        <v>238</v>
      </c>
      <c r="C15" s="206">
        <v>311</v>
      </c>
      <c r="D15" s="172">
        <f t="shared" si="0"/>
        <v>73</v>
      </c>
      <c r="E15" s="173">
        <f t="shared" si="1"/>
        <v>130.7</v>
      </c>
      <c r="G15" s="84"/>
      <c r="H15" s="86"/>
      <c r="K15" s="86"/>
      <c r="R15" s="87"/>
    </row>
    <row r="16" spans="1:18" ht="12.75">
      <c r="A16" s="81"/>
      <c r="B16" s="81"/>
      <c r="C16" s="81"/>
      <c r="D16" s="81"/>
      <c r="R16" s="87"/>
    </row>
    <row r="17" spans="1:18" ht="12.75">
      <c r="A17" s="81"/>
      <c r="B17" s="81"/>
      <c r="C17" s="81"/>
      <c r="D17" s="81"/>
      <c r="R17" s="87"/>
    </row>
    <row r="18" ht="12.75">
      <c r="R18" s="87"/>
    </row>
    <row r="19" ht="12.75">
      <c r="R19" s="87"/>
    </row>
    <row r="20" ht="12.75">
      <c r="R20" s="87"/>
    </row>
    <row r="21" ht="12.75">
      <c r="R21" s="8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selection activeCell="M28" sqref="M28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3" t="s">
        <v>126</v>
      </c>
      <c r="B1" s="253"/>
      <c r="C1" s="253"/>
      <c r="D1" s="253"/>
      <c r="E1" s="253"/>
    </row>
    <row r="2" spans="1:5" ht="27" customHeight="1">
      <c r="A2" s="254" t="s">
        <v>135</v>
      </c>
      <c r="B2" s="254"/>
      <c r="C2" s="254"/>
      <c r="D2" s="254"/>
      <c r="E2" s="254"/>
    </row>
    <row r="3" spans="1:6" ht="18" customHeight="1">
      <c r="A3" s="250" t="s">
        <v>0</v>
      </c>
      <c r="B3" s="250" t="s">
        <v>1</v>
      </c>
      <c r="C3" s="250" t="s">
        <v>105</v>
      </c>
      <c r="D3" s="255" t="s">
        <v>2</v>
      </c>
      <c r="E3" s="255"/>
      <c r="F3" s="2"/>
    </row>
    <row r="4" spans="1:6" ht="50.25" customHeight="1">
      <c r="A4" s="250"/>
      <c r="B4" s="250"/>
      <c r="C4" s="250"/>
      <c r="D4" s="71" t="s">
        <v>3</v>
      </c>
      <c r="E4" s="100" t="s">
        <v>100</v>
      </c>
      <c r="F4" s="2"/>
    </row>
    <row r="5" spans="1:6" ht="21" customHeight="1">
      <c r="A5" s="101" t="s">
        <v>112</v>
      </c>
      <c r="B5" s="92">
        <v>44707</v>
      </c>
      <c r="C5" s="92">
        <v>42265</v>
      </c>
      <c r="D5" s="90">
        <f aca="true" t="shared" si="0" ref="D5:D19">ROUND(C5/B5*100,1)</f>
        <v>94.5</v>
      </c>
      <c r="E5" s="190">
        <f aca="true" t="shared" si="1" ref="E5:E18">C5-B5</f>
        <v>-2442</v>
      </c>
      <c r="F5" s="1" t="s">
        <v>4</v>
      </c>
    </row>
    <row r="6" spans="1:5" ht="15.75">
      <c r="A6" s="102" t="s">
        <v>5</v>
      </c>
      <c r="B6" s="188">
        <v>20868</v>
      </c>
      <c r="C6" s="188">
        <v>18306</v>
      </c>
      <c r="D6" s="95">
        <f t="shared" si="0"/>
        <v>87.7</v>
      </c>
      <c r="E6" s="191">
        <f t="shared" si="1"/>
        <v>-2562</v>
      </c>
    </row>
    <row r="7" spans="1:7" ht="33" customHeight="1">
      <c r="A7" s="101" t="s">
        <v>125</v>
      </c>
      <c r="B7" s="92">
        <v>26939</v>
      </c>
      <c r="C7" s="99">
        <v>27990</v>
      </c>
      <c r="D7" s="90">
        <f t="shared" si="0"/>
        <v>103.9</v>
      </c>
      <c r="E7" s="190">
        <f t="shared" si="1"/>
        <v>1051</v>
      </c>
      <c r="F7" s="3"/>
      <c r="G7" s="4"/>
    </row>
    <row r="8" spans="1:7" ht="31.5">
      <c r="A8" s="103" t="s">
        <v>113</v>
      </c>
      <c r="B8" s="188">
        <v>11804</v>
      </c>
      <c r="C8" s="189">
        <v>12426</v>
      </c>
      <c r="D8" s="90">
        <f t="shared" si="0"/>
        <v>105.3</v>
      </c>
      <c r="E8" s="190">
        <f t="shared" si="1"/>
        <v>622</v>
      </c>
      <c r="F8" s="3"/>
      <c r="G8" s="4"/>
    </row>
    <row r="9" spans="1:7" ht="33" customHeight="1">
      <c r="A9" s="104" t="s">
        <v>6</v>
      </c>
      <c r="B9" s="96">
        <v>43.8</v>
      </c>
      <c r="C9" s="96">
        <v>44.4</v>
      </c>
      <c r="D9" s="246" t="s">
        <v>136</v>
      </c>
      <c r="E9" s="247"/>
      <c r="F9" s="5"/>
      <c r="G9" s="4"/>
    </row>
    <row r="10" spans="1:7" ht="33" customHeight="1">
      <c r="A10" s="102" t="s">
        <v>114</v>
      </c>
      <c r="B10" s="188">
        <v>32</v>
      </c>
      <c r="C10" s="188">
        <v>16</v>
      </c>
      <c r="D10" s="97">
        <f>ROUND(C10/B10*100,1)</f>
        <v>50</v>
      </c>
      <c r="E10" s="193">
        <f>C10-B10</f>
        <v>-16</v>
      </c>
      <c r="F10" s="5"/>
      <c r="G10" s="4"/>
    </row>
    <row r="11" spans="1:7" ht="36" customHeight="1">
      <c r="A11" s="102" t="s">
        <v>115</v>
      </c>
      <c r="B11" s="188">
        <v>593</v>
      </c>
      <c r="C11" s="188">
        <v>424</v>
      </c>
      <c r="D11" s="97">
        <f>ROUND(C11/B11*100,1)</f>
        <v>71.5</v>
      </c>
      <c r="E11" s="193">
        <f>C11-B11</f>
        <v>-169</v>
      </c>
      <c r="F11" s="5"/>
      <c r="G11" s="4"/>
    </row>
    <row r="12" spans="1:5" ht="33" customHeight="1">
      <c r="A12" s="102" t="s">
        <v>116</v>
      </c>
      <c r="B12" s="189">
        <v>6085</v>
      </c>
      <c r="C12" s="188">
        <v>6050</v>
      </c>
      <c r="D12" s="95">
        <f t="shared" si="0"/>
        <v>99.4</v>
      </c>
      <c r="E12" s="191">
        <f t="shared" si="1"/>
        <v>-35</v>
      </c>
    </row>
    <row r="13" spans="1:5" ht="16.5" customHeight="1">
      <c r="A13" s="102" t="s">
        <v>117</v>
      </c>
      <c r="B13" s="189">
        <v>1104</v>
      </c>
      <c r="C13" s="188">
        <v>2810</v>
      </c>
      <c r="D13" s="95">
        <f>ROUND(C13/B13*100,1)</f>
        <v>254.5</v>
      </c>
      <c r="E13" s="191">
        <f>C13-B13</f>
        <v>1706</v>
      </c>
    </row>
    <row r="14" spans="1:5" ht="17.25" customHeight="1">
      <c r="A14" s="208" t="s">
        <v>118</v>
      </c>
      <c r="B14" s="209">
        <v>66</v>
      </c>
      <c r="C14" s="210">
        <v>206</v>
      </c>
      <c r="D14" s="95">
        <f>ROUND(C14/B14*100,1)</f>
        <v>312.1</v>
      </c>
      <c r="E14" s="191">
        <f>C14-B14</f>
        <v>140</v>
      </c>
    </row>
    <row r="15" spans="1:6" ht="33.75" customHeight="1">
      <c r="A15" s="101" t="s">
        <v>119</v>
      </c>
      <c r="B15" s="99">
        <v>11501</v>
      </c>
      <c r="C15" s="192">
        <v>9733</v>
      </c>
      <c r="D15" s="90">
        <f t="shared" si="0"/>
        <v>84.6</v>
      </c>
      <c r="E15" s="190">
        <f t="shared" si="1"/>
        <v>-1768</v>
      </c>
      <c r="F15" s="6"/>
    </row>
    <row r="16" spans="1:6" ht="31.5">
      <c r="A16" s="102" t="s">
        <v>120</v>
      </c>
      <c r="B16" s="188">
        <v>5812</v>
      </c>
      <c r="C16" s="188">
        <v>6286</v>
      </c>
      <c r="D16" s="98">
        <f t="shared" si="0"/>
        <v>108.2</v>
      </c>
      <c r="E16" s="191">
        <f t="shared" si="1"/>
        <v>474</v>
      </c>
      <c r="F16" s="7"/>
    </row>
    <row r="17" spans="1:11" ht="15.75">
      <c r="A17" s="101" t="s">
        <v>121</v>
      </c>
      <c r="B17" s="99">
        <v>34188</v>
      </c>
      <c r="C17" s="99">
        <v>40931</v>
      </c>
      <c r="D17" s="90">
        <f t="shared" si="0"/>
        <v>119.7</v>
      </c>
      <c r="E17" s="190">
        <f t="shared" si="1"/>
        <v>6743</v>
      </c>
      <c r="F17" s="7"/>
      <c r="K17" s="8"/>
    </row>
    <row r="18" spans="1:6" ht="16.5" customHeight="1">
      <c r="A18" s="102" t="s">
        <v>5</v>
      </c>
      <c r="B18" s="189">
        <v>32425</v>
      </c>
      <c r="C18" s="189">
        <v>38730</v>
      </c>
      <c r="D18" s="95">
        <f t="shared" si="0"/>
        <v>119.4</v>
      </c>
      <c r="E18" s="191">
        <f t="shared" si="1"/>
        <v>6305</v>
      </c>
      <c r="F18" s="7"/>
    </row>
    <row r="19" spans="1:6" ht="37.5" customHeight="1">
      <c r="A19" s="101" t="s">
        <v>137</v>
      </c>
      <c r="B19" s="99">
        <v>1909</v>
      </c>
      <c r="C19" s="92">
        <v>2461</v>
      </c>
      <c r="D19" s="95">
        <f t="shared" si="0"/>
        <v>128.9</v>
      </c>
      <c r="E19" s="194">
        <v>552</v>
      </c>
      <c r="F19" s="7"/>
    </row>
    <row r="20" spans="1:5" ht="9" customHeight="1">
      <c r="A20" s="248" t="s">
        <v>138</v>
      </c>
      <c r="B20" s="248"/>
      <c r="C20" s="248"/>
      <c r="D20" s="248"/>
      <c r="E20" s="248"/>
    </row>
    <row r="21" spans="1:5" ht="21.75" customHeight="1">
      <c r="A21" s="249"/>
      <c r="B21" s="249"/>
      <c r="C21" s="249"/>
      <c r="D21" s="249"/>
      <c r="E21" s="249"/>
    </row>
    <row r="22" spans="1:5" ht="12.75" customHeight="1">
      <c r="A22" s="250" t="s">
        <v>0</v>
      </c>
      <c r="B22" s="250" t="s">
        <v>101</v>
      </c>
      <c r="C22" s="250" t="s">
        <v>102</v>
      </c>
      <c r="D22" s="251" t="s">
        <v>2</v>
      </c>
      <c r="E22" s="252"/>
    </row>
    <row r="23" spans="1:5" ht="48.75" customHeight="1">
      <c r="A23" s="250"/>
      <c r="B23" s="250"/>
      <c r="C23" s="250"/>
      <c r="D23" s="71" t="s">
        <v>3</v>
      </c>
      <c r="E23" s="88" t="s">
        <v>103</v>
      </c>
    </row>
    <row r="24" spans="1:8" ht="26.25" customHeight="1">
      <c r="A24" s="101" t="s">
        <v>112</v>
      </c>
      <c r="B24" s="99">
        <v>18105</v>
      </c>
      <c r="C24" s="92">
        <v>16463</v>
      </c>
      <c r="D24" s="90">
        <f>ROUND(C24/B24*100,1)</f>
        <v>90.9</v>
      </c>
      <c r="E24" s="190">
        <f>C24-B24</f>
        <v>-1642</v>
      </c>
      <c r="G24" s="9"/>
      <c r="H24" s="9"/>
    </row>
    <row r="25" spans="1:5" ht="31.5">
      <c r="A25" s="101" t="s">
        <v>122</v>
      </c>
      <c r="B25" s="99">
        <v>14933</v>
      </c>
      <c r="C25" s="92">
        <v>13186</v>
      </c>
      <c r="D25" s="90">
        <f>ROUND(C25/B25*100,1)</f>
        <v>88.3</v>
      </c>
      <c r="E25" s="190">
        <f>C25-B25</f>
        <v>-1747</v>
      </c>
    </row>
    <row r="26" spans="1:5" ht="24" customHeight="1">
      <c r="A26" s="101" t="s">
        <v>123</v>
      </c>
      <c r="B26" s="92">
        <v>2408</v>
      </c>
      <c r="C26" s="92">
        <v>3918</v>
      </c>
      <c r="D26" s="90">
        <f>ROUND(C26/B26*100,1)</f>
        <v>162.7</v>
      </c>
      <c r="E26" s="190">
        <f>C26-B26</f>
        <v>1510</v>
      </c>
    </row>
    <row r="27" spans="1:5" ht="34.5" customHeight="1">
      <c r="A27" s="101" t="s">
        <v>124</v>
      </c>
      <c r="B27" s="89" t="s">
        <v>8</v>
      </c>
      <c r="C27" s="195">
        <v>5396</v>
      </c>
      <c r="D27" s="90" t="s">
        <v>8</v>
      </c>
      <c r="E27" s="71" t="s">
        <v>8</v>
      </c>
    </row>
    <row r="28" spans="1:10" ht="24.75" customHeight="1">
      <c r="A28" s="105" t="s">
        <v>9</v>
      </c>
      <c r="B28" s="92">
        <v>4172.31</v>
      </c>
      <c r="C28" s="92">
        <v>5226.76</v>
      </c>
      <c r="D28" s="91">
        <f>ROUND(C28/B28*100,1)</f>
        <v>125.3</v>
      </c>
      <c r="E28" s="93" t="s">
        <v>140</v>
      </c>
      <c r="F28" s="7"/>
      <c r="G28" s="7"/>
      <c r="I28" s="7"/>
      <c r="J28" s="10"/>
    </row>
    <row r="29" spans="1:5" ht="24.75" customHeight="1">
      <c r="A29" s="101" t="s">
        <v>10</v>
      </c>
      <c r="B29" s="94">
        <f>B24/B26</f>
        <v>7.518687707641196</v>
      </c>
      <c r="C29" s="92">
        <f>C24/C26</f>
        <v>4.201888718734048</v>
      </c>
      <c r="D29" s="243" t="s">
        <v>139</v>
      </c>
      <c r="E29" s="244"/>
    </row>
    <row r="30" spans="1:5" ht="33" customHeight="1">
      <c r="A30" s="245"/>
      <c r="B30" s="245"/>
      <c r="C30" s="245"/>
      <c r="D30" s="245"/>
      <c r="E30" s="245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V42"/>
  <sheetViews>
    <sheetView tabSelected="1" view="pageBreakPreview" zoomScale="75" zoomScaleNormal="75" zoomScaleSheetLayoutView="75" zoomScalePageLayoutView="0" workbookViewId="0" topLeftCell="A1">
      <selection activeCell="AI10" sqref="AI10:AI35"/>
    </sheetView>
  </sheetViews>
  <sheetFormatPr defaultColWidth="9.140625" defaultRowHeight="15"/>
  <cols>
    <col min="1" max="1" width="35.8515625" style="14" customWidth="1"/>
    <col min="2" max="2" width="8.421875" style="14" customWidth="1"/>
    <col min="3" max="3" width="9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7.28125" style="14" customWidth="1"/>
    <col min="32" max="32" width="6.7109375" style="14" customWidth="1"/>
    <col min="33" max="33" width="8.28125" style="14" customWidth="1"/>
    <col min="34" max="34" width="7.421875" style="14" customWidth="1"/>
    <col min="35" max="35" width="7.140625" style="14" customWidth="1"/>
    <col min="36" max="36" width="9.00390625" style="14" customWidth="1"/>
    <col min="37" max="37" width="7.140625" style="14" customWidth="1"/>
    <col min="38" max="38" width="8.57421875" style="14" customWidth="1"/>
    <col min="39" max="39" width="9.421875" style="14" customWidth="1"/>
    <col min="40" max="41" width="7.28125" style="14" customWidth="1"/>
    <col min="42" max="45" width="7.421875" style="14" hidden="1" customWidth="1"/>
    <col min="46" max="46" width="7.57421875" style="14" customWidth="1"/>
    <col min="47" max="47" width="8.57421875" style="14" customWidth="1"/>
    <col min="48" max="48" width="7.421875" style="14" customWidth="1"/>
    <col min="49" max="49" width="7.7109375" style="14" customWidth="1"/>
    <col min="50" max="50" width="10.28125" style="14" customWidth="1"/>
    <col min="51" max="51" width="9.7109375" style="14" customWidth="1"/>
    <col min="52" max="52" width="6.7109375" style="14" customWidth="1"/>
    <col min="53" max="53" width="8.140625" style="14" customWidth="1"/>
    <col min="54" max="54" width="8.421875" style="14" customWidth="1"/>
    <col min="55" max="55" width="8.57421875" style="14" customWidth="1"/>
    <col min="56" max="56" width="6.00390625" style="14" customWidth="1"/>
    <col min="57" max="57" width="8.28125" style="14" customWidth="1"/>
    <col min="58" max="58" width="8.7109375" style="14" customWidth="1"/>
    <col min="59" max="59" width="9.421875" style="14" customWidth="1"/>
    <col min="60" max="60" width="6.421875" style="14" customWidth="1"/>
    <col min="61" max="61" width="9.00390625" style="14" customWidth="1"/>
    <col min="62" max="64" width="9.57421875" style="14" customWidth="1"/>
    <col min="65" max="68" width="10.28125" style="14" customWidth="1"/>
    <col min="69" max="69" width="6.57421875" style="14" customWidth="1"/>
    <col min="70" max="70" width="9.28125" style="14" customWidth="1"/>
    <col min="71" max="16384" width="9.140625" style="14" customWidth="1"/>
  </cols>
  <sheetData>
    <row r="1" spans="1:69" ht="21.75" customHeight="1">
      <c r="A1" s="11"/>
      <c r="B1" s="291" t="s">
        <v>127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5"/>
      <c r="BD1" s="15"/>
      <c r="BE1" s="15"/>
      <c r="BG1" s="16"/>
      <c r="BL1" s="16"/>
      <c r="BM1" s="16"/>
      <c r="BQ1" s="16"/>
    </row>
    <row r="2" spans="1:68" ht="21.75" customHeight="1" thickBot="1">
      <c r="A2" s="17"/>
      <c r="B2" s="292" t="s">
        <v>133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9"/>
      <c r="AR2" s="19"/>
      <c r="AS2" s="19"/>
      <c r="AT2" s="19"/>
      <c r="AU2" s="303" t="s">
        <v>11</v>
      </c>
      <c r="AV2" s="303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16"/>
      <c r="BJ2" s="16"/>
      <c r="BO2" s="302" t="s">
        <v>11</v>
      </c>
      <c r="BP2" s="302"/>
    </row>
    <row r="3" spans="1:69" ht="11.25" customHeight="1">
      <c r="A3" s="305"/>
      <c r="B3" s="274" t="s">
        <v>12</v>
      </c>
      <c r="C3" s="274"/>
      <c r="D3" s="274"/>
      <c r="E3" s="274"/>
      <c r="F3" s="275" t="s">
        <v>13</v>
      </c>
      <c r="G3" s="276"/>
      <c r="H3" s="276"/>
      <c r="I3" s="277"/>
      <c r="J3" s="275" t="s">
        <v>14</v>
      </c>
      <c r="K3" s="276"/>
      <c r="L3" s="276"/>
      <c r="M3" s="277"/>
      <c r="N3" s="264" t="s">
        <v>111</v>
      </c>
      <c r="O3" s="265"/>
      <c r="P3" s="265"/>
      <c r="Q3" s="266"/>
      <c r="R3" s="275" t="s">
        <v>15</v>
      </c>
      <c r="S3" s="276"/>
      <c r="T3" s="276"/>
      <c r="U3" s="277"/>
      <c r="V3" s="275" t="s">
        <v>16</v>
      </c>
      <c r="W3" s="276"/>
      <c r="X3" s="276"/>
      <c r="Y3" s="277"/>
      <c r="Z3" s="293" t="s">
        <v>17</v>
      </c>
      <c r="AA3" s="294"/>
      <c r="AB3" s="294"/>
      <c r="AC3" s="295"/>
      <c r="AD3" s="284" t="s">
        <v>107</v>
      </c>
      <c r="AE3" s="284"/>
      <c r="AF3" s="284"/>
      <c r="AG3" s="284"/>
      <c r="AH3" s="284"/>
      <c r="AI3" s="284"/>
      <c r="AJ3" s="284"/>
      <c r="AK3" s="284"/>
      <c r="AL3" s="275" t="s">
        <v>18</v>
      </c>
      <c r="AM3" s="276"/>
      <c r="AN3" s="276"/>
      <c r="AO3" s="277"/>
      <c r="AP3" s="21"/>
      <c r="AQ3" s="22"/>
      <c r="AR3" s="22"/>
      <c r="AS3" s="22"/>
      <c r="AT3" s="273" t="s">
        <v>19</v>
      </c>
      <c r="AU3" s="273"/>
      <c r="AV3" s="273"/>
      <c r="AW3" s="273"/>
      <c r="AX3" s="274" t="s">
        <v>20</v>
      </c>
      <c r="AY3" s="274"/>
      <c r="AZ3" s="274"/>
      <c r="BA3" s="274"/>
      <c r="BB3" s="275" t="s">
        <v>21</v>
      </c>
      <c r="BC3" s="276"/>
      <c r="BD3" s="276"/>
      <c r="BE3" s="277"/>
      <c r="BF3" s="274" t="s">
        <v>22</v>
      </c>
      <c r="BG3" s="274"/>
      <c r="BH3" s="274"/>
      <c r="BI3" s="274"/>
      <c r="BJ3" s="264" t="s">
        <v>134</v>
      </c>
      <c r="BK3" s="265"/>
      <c r="BL3" s="266"/>
      <c r="BM3" s="275" t="s">
        <v>23</v>
      </c>
      <c r="BN3" s="276"/>
      <c r="BO3" s="276"/>
      <c r="BP3" s="276"/>
      <c r="BQ3" s="277"/>
    </row>
    <row r="4" spans="1:69" ht="38.25" customHeight="1">
      <c r="A4" s="306"/>
      <c r="B4" s="274"/>
      <c r="C4" s="274"/>
      <c r="D4" s="274"/>
      <c r="E4" s="274"/>
      <c r="F4" s="278"/>
      <c r="G4" s="279"/>
      <c r="H4" s="279"/>
      <c r="I4" s="280"/>
      <c r="J4" s="278"/>
      <c r="K4" s="279"/>
      <c r="L4" s="279"/>
      <c r="M4" s="280"/>
      <c r="N4" s="267"/>
      <c r="O4" s="268"/>
      <c r="P4" s="268"/>
      <c r="Q4" s="269"/>
      <c r="R4" s="278"/>
      <c r="S4" s="279"/>
      <c r="T4" s="279"/>
      <c r="U4" s="280"/>
      <c r="V4" s="278"/>
      <c r="W4" s="279"/>
      <c r="X4" s="279"/>
      <c r="Y4" s="280"/>
      <c r="Z4" s="296"/>
      <c r="AA4" s="297"/>
      <c r="AB4" s="297"/>
      <c r="AC4" s="298"/>
      <c r="AD4" s="284" t="s">
        <v>108</v>
      </c>
      <c r="AE4" s="284"/>
      <c r="AF4" s="284"/>
      <c r="AG4" s="284"/>
      <c r="AH4" s="284" t="s">
        <v>109</v>
      </c>
      <c r="AI4" s="284"/>
      <c r="AJ4" s="284"/>
      <c r="AK4" s="284"/>
      <c r="AL4" s="278"/>
      <c r="AM4" s="279"/>
      <c r="AN4" s="279"/>
      <c r="AO4" s="280"/>
      <c r="AP4" s="23"/>
      <c r="AQ4" s="24"/>
      <c r="AR4" s="287" t="s">
        <v>24</v>
      </c>
      <c r="AS4" s="288"/>
      <c r="AT4" s="273"/>
      <c r="AU4" s="273"/>
      <c r="AV4" s="273"/>
      <c r="AW4" s="273"/>
      <c r="AX4" s="274"/>
      <c r="AY4" s="274"/>
      <c r="AZ4" s="274"/>
      <c r="BA4" s="274"/>
      <c r="BB4" s="278"/>
      <c r="BC4" s="279"/>
      <c r="BD4" s="279"/>
      <c r="BE4" s="280"/>
      <c r="BF4" s="274"/>
      <c r="BG4" s="274"/>
      <c r="BH4" s="274"/>
      <c r="BI4" s="274"/>
      <c r="BJ4" s="267"/>
      <c r="BK4" s="268"/>
      <c r="BL4" s="269"/>
      <c r="BM4" s="278"/>
      <c r="BN4" s="279"/>
      <c r="BO4" s="279"/>
      <c r="BP4" s="279"/>
      <c r="BQ4" s="280"/>
    </row>
    <row r="5" spans="1:69" ht="15" customHeight="1">
      <c r="A5" s="306"/>
      <c r="B5" s="308"/>
      <c r="C5" s="308"/>
      <c r="D5" s="308"/>
      <c r="E5" s="308"/>
      <c r="F5" s="278"/>
      <c r="G5" s="279"/>
      <c r="H5" s="279"/>
      <c r="I5" s="280"/>
      <c r="J5" s="281"/>
      <c r="K5" s="282"/>
      <c r="L5" s="282"/>
      <c r="M5" s="283"/>
      <c r="N5" s="270"/>
      <c r="O5" s="271"/>
      <c r="P5" s="271"/>
      <c r="Q5" s="272"/>
      <c r="R5" s="281"/>
      <c r="S5" s="282"/>
      <c r="T5" s="282"/>
      <c r="U5" s="283"/>
      <c r="V5" s="281"/>
      <c r="W5" s="282"/>
      <c r="X5" s="282"/>
      <c r="Y5" s="283"/>
      <c r="Z5" s="299"/>
      <c r="AA5" s="300"/>
      <c r="AB5" s="300"/>
      <c r="AC5" s="301"/>
      <c r="AD5" s="284"/>
      <c r="AE5" s="284"/>
      <c r="AF5" s="284"/>
      <c r="AG5" s="284"/>
      <c r="AH5" s="284"/>
      <c r="AI5" s="284"/>
      <c r="AJ5" s="284"/>
      <c r="AK5" s="284"/>
      <c r="AL5" s="281"/>
      <c r="AM5" s="282"/>
      <c r="AN5" s="282"/>
      <c r="AO5" s="283"/>
      <c r="AP5" s="25"/>
      <c r="AQ5" s="26"/>
      <c r="AR5" s="289"/>
      <c r="AS5" s="290"/>
      <c r="AT5" s="273"/>
      <c r="AU5" s="273"/>
      <c r="AV5" s="273"/>
      <c r="AW5" s="273"/>
      <c r="AX5" s="274"/>
      <c r="AY5" s="274"/>
      <c r="AZ5" s="274"/>
      <c r="BA5" s="274"/>
      <c r="BB5" s="281"/>
      <c r="BC5" s="282"/>
      <c r="BD5" s="282"/>
      <c r="BE5" s="283"/>
      <c r="BF5" s="274"/>
      <c r="BG5" s="274"/>
      <c r="BH5" s="274"/>
      <c r="BI5" s="274"/>
      <c r="BJ5" s="270"/>
      <c r="BK5" s="271"/>
      <c r="BL5" s="272"/>
      <c r="BM5" s="281"/>
      <c r="BN5" s="282"/>
      <c r="BO5" s="282"/>
      <c r="BP5" s="282"/>
      <c r="BQ5" s="283"/>
    </row>
    <row r="6" spans="1:69" ht="35.25" customHeight="1">
      <c r="A6" s="306"/>
      <c r="B6" s="257">
        <v>2017</v>
      </c>
      <c r="C6" s="258">
        <v>2018</v>
      </c>
      <c r="D6" s="256" t="s">
        <v>25</v>
      </c>
      <c r="E6" s="256"/>
      <c r="F6" s="257">
        <v>2017</v>
      </c>
      <c r="G6" s="258">
        <v>2018</v>
      </c>
      <c r="H6" s="256" t="s">
        <v>25</v>
      </c>
      <c r="I6" s="256"/>
      <c r="J6" s="257">
        <v>2017</v>
      </c>
      <c r="K6" s="258">
        <v>2018</v>
      </c>
      <c r="L6" s="285" t="s">
        <v>25</v>
      </c>
      <c r="M6" s="286"/>
      <c r="N6" s="257">
        <v>2017</v>
      </c>
      <c r="O6" s="258">
        <v>2018</v>
      </c>
      <c r="P6" s="256" t="s">
        <v>25</v>
      </c>
      <c r="Q6" s="256"/>
      <c r="R6" s="257">
        <v>2017</v>
      </c>
      <c r="S6" s="258">
        <v>2018</v>
      </c>
      <c r="T6" s="261" t="s">
        <v>25</v>
      </c>
      <c r="U6" s="261"/>
      <c r="V6" s="261">
        <v>2014</v>
      </c>
      <c r="W6" s="261">
        <v>2015</v>
      </c>
      <c r="X6" s="262" t="s">
        <v>25</v>
      </c>
      <c r="Y6" s="263"/>
      <c r="Z6" s="257">
        <v>2017</v>
      </c>
      <c r="AA6" s="258">
        <v>2018</v>
      </c>
      <c r="AB6" s="256" t="s">
        <v>25</v>
      </c>
      <c r="AC6" s="256"/>
      <c r="AD6" s="257">
        <v>2017</v>
      </c>
      <c r="AE6" s="258">
        <v>2018</v>
      </c>
      <c r="AF6" s="256" t="s">
        <v>25</v>
      </c>
      <c r="AG6" s="256"/>
      <c r="AH6" s="257">
        <v>2017</v>
      </c>
      <c r="AI6" s="258">
        <v>2018</v>
      </c>
      <c r="AJ6" s="256" t="s">
        <v>25</v>
      </c>
      <c r="AK6" s="256"/>
      <c r="AL6" s="257">
        <v>2017</v>
      </c>
      <c r="AM6" s="258">
        <v>2018</v>
      </c>
      <c r="AN6" s="256" t="s">
        <v>25</v>
      </c>
      <c r="AO6" s="256"/>
      <c r="AP6" s="27"/>
      <c r="AQ6" s="28"/>
      <c r="AR6" s="28"/>
      <c r="AS6" s="28"/>
      <c r="AT6" s="257">
        <v>2017</v>
      </c>
      <c r="AU6" s="258">
        <v>2018</v>
      </c>
      <c r="AV6" s="256" t="s">
        <v>25</v>
      </c>
      <c r="AW6" s="256"/>
      <c r="AX6" s="256" t="s">
        <v>26</v>
      </c>
      <c r="AY6" s="256"/>
      <c r="AZ6" s="256" t="s">
        <v>25</v>
      </c>
      <c r="BA6" s="256"/>
      <c r="BB6" s="257">
        <v>2017</v>
      </c>
      <c r="BC6" s="258">
        <v>2018</v>
      </c>
      <c r="BD6" s="256" t="s">
        <v>25</v>
      </c>
      <c r="BE6" s="256"/>
      <c r="BF6" s="257">
        <v>2017</v>
      </c>
      <c r="BG6" s="258">
        <v>2018</v>
      </c>
      <c r="BH6" s="256" t="s">
        <v>25</v>
      </c>
      <c r="BI6" s="256"/>
      <c r="BJ6" s="257">
        <v>2017</v>
      </c>
      <c r="BK6" s="258">
        <v>2018</v>
      </c>
      <c r="BL6" s="260" t="s">
        <v>27</v>
      </c>
      <c r="BM6" s="257">
        <v>2017</v>
      </c>
      <c r="BN6" s="257">
        <v>2018</v>
      </c>
      <c r="BO6" s="256" t="s">
        <v>25</v>
      </c>
      <c r="BP6" s="256"/>
      <c r="BQ6" s="304" t="s">
        <v>110</v>
      </c>
    </row>
    <row r="7" spans="1:69" s="36" customFormat="1" ht="18.75" customHeight="1">
      <c r="A7" s="307"/>
      <c r="B7" s="257"/>
      <c r="C7" s="259"/>
      <c r="D7" s="29" t="s">
        <v>3</v>
      </c>
      <c r="E7" s="29" t="s">
        <v>27</v>
      </c>
      <c r="F7" s="257"/>
      <c r="G7" s="259"/>
      <c r="H7" s="29" t="s">
        <v>3</v>
      </c>
      <c r="I7" s="29" t="s">
        <v>27</v>
      </c>
      <c r="J7" s="257"/>
      <c r="K7" s="259"/>
      <c r="L7" s="29" t="s">
        <v>3</v>
      </c>
      <c r="M7" s="29" t="s">
        <v>27</v>
      </c>
      <c r="N7" s="257"/>
      <c r="O7" s="259"/>
      <c r="P7" s="29" t="s">
        <v>3</v>
      </c>
      <c r="Q7" s="29" t="s">
        <v>27</v>
      </c>
      <c r="R7" s="257"/>
      <c r="S7" s="259"/>
      <c r="T7" s="30" t="s">
        <v>3</v>
      </c>
      <c r="U7" s="30" t="s">
        <v>27</v>
      </c>
      <c r="V7" s="261"/>
      <c r="W7" s="261"/>
      <c r="X7" s="30" t="s">
        <v>3</v>
      </c>
      <c r="Y7" s="30" t="s">
        <v>27</v>
      </c>
      <c r="Z7" s="257"/>
      <c r="AA7" s="259"/>
      <c r="AB7" s="29" t="s">
        <v>3</v>
      </c>
      <c r="AC7" s="29" t="s">
        <v>27</v>
      </c>
      <c r="AD7" s="257"/>
      <c r="AE7" s="259"/>
      <c r="AF7" s="29" t="s">
        <v>3</v>
      </c>
      <c r="AG7" s="29" t="s">
        <v>27</v>
      </c>
      <c r="AH7" s="257"/>
      <c r="AI7" s="259"/>
      <c r="AJ7" s="29" t="s">
        <v>3</v>
      </c>
      <c r="AK7" s="29" t="s">
        <v>27</v>
      </c>
      <c r="AL7" s="257"/>
      <c r="AM7" s="259"/>
      <c r="AN7" s="29" t="s">
        <v>3</v>
      </c>
      <c r="AO7" s="29" t="s">
        <v>27</v>
      </c>
      <c r="AP7" s="31">
        <v>2016</v>
      </c>
      <c r="AQ7" s="32">
        <v>2017</v>
      </c>
      <c r="AR7" s="33">
        <v>2016</v>
      </c>
      <c r="AS7" s="34">
        <v>2017</v>
      </c>
      <c r="AT7" s="257"/>
      <c r="AU7" s="259"/>
      <c r="AV7" s="29" t="s">
        <v>3</v>
      </c>
      <c r="AW7" s="29" t="s">
        <v>27</v>
      </c>
      <c r="AX7" s="35">
        <v>2017</v>
      </c>
      <c r="AY7" s="35">
        <v>2018</v>
      </c>
      <c r="AZ7" s="29" t="s">
        <v>3</v>
      </c>
      <c r="BA7" s="29" t="s">
        <v>27</v>
      </c>
      <c r="BB7" s="257"/>
      <c r="BC7" s="259"/>
      <c r="BD7" s="29" t="s">
        <v>3</v>
      </c>
      <c r="BE7" s="29" t="s">
        <v>27</v>
      </c>
      <c r="BF7" s="257"/>
      <c r="BG7" s="259"/>
      <c r="BH7" s="29" t="s">
        <v>3</v>
      </c>
      <c r="BI7" s="29" t="s">
        <v>27</v>
      </c>
      <c r="BJ7" s="257"/>
      <c r="BK7" s="259"/>
      <c r="BL7" s="260"/>
      <c r="BM7" s="257"/>
      <c r="BN7" s="257"/>
      <c r="BO7" s="29" t="s">
        <v>3</v>
      </c>
      <c r="BP7" s="29" t="s">
        <v>27</v>
      </c>
      <c r="BQ7" s="304"/>
    </row>
    <row r="8" spans="1:69" ht="12.75" customHeight="1">
      <c r="A8" s="37" t="s">
        <v>28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</row>
    <row r="9" spans="1:70" s="51" customFormat="1" ht="18.75" customHeight="1">
      <c r="A9" s="38" t="s">
        <v>104</v>
      </c>
      <c r="B9" s="39">
        <f>SUM(B10:B35)</f>
        <v>44707</v>
      </c>
      <c r="C9" s="39">
        <f>SUM(C10:C35)</f>
        <v>42265</v>
      </c>
      <c r="D9" s="40">
        <f aca="true" t="shared" si="0" ref="D9:D34">C9/B9*100</f>
        <v>94.537768134744</v>
      </c>
      <c r="E9" s="39">
        <f aca="true" t="shared" si="1" ref="E9:E34">C9-B9</f>
        <v>-2442</v>
      </c>
      <c r="F9" s="39">
        <f>SUM(F10:F35)</f>
        <v>20868</v>
      </c>
      <c r="G9" s="39">
        <f>SUM(G10:G35)</f>
        <v>18306</v>
      </c>
      <c r="H9" s="40">
        <f aca="true" t="shared" si="2" ref="H9:H34">G9/F9*100</f>
        <v>87.72282921219092</v>
      </c>
      <c r="I9" s="39">
        <f aca="true" t="shared" si="3" ref="I9:I34">G9-F9</f>
        <v>-2562</v>
      </c>
      <c r="J9" s="39">
        <f>SUM(J10:J35)</f>
        <v>26939</v>
      </c>
      <c r="K9" s="39">
        <f>SUM(K10:K35)</f>
        <v>27990</v>
      </c>
      <c r="L9" s="40">
        <f aca="true" t="shared" si="4" ref="L9:L34">K9/J9*100</f>
        <v>103.90140688221538</v>
      </c>
      <c r="M9" s="39">
        <f aca="true" t="shared" si="5" ref="M9:M34">K9-J9</f>
        <v>1051</v>
      </c>
      <c r="N9" s="39">
        <f>SUM(N10:N35)</f>
        <v>11804</v>
      </c>
      <c r="O9" s="39">
        <f>SUM(O10:O35)</f>
        <v>12426</v>
      </c>
      <c r="P9" s="41">
        <f aca="true" t="shared" si="6" ref="P9:P34">O9/N9*100</f>
        <v>105.26940020332091</v>
      </c>
      <c r="Q9" s="39">
        <f aca="true" t="shared" si="7" ref="Q9:Q34">O9-N9</f>
        <v>622</v>
      </c>
      <c r="R9" s="39">
        <f>SUM(R10:R35)</f>
        <v>6085</v>
      </c>
      <c r="S9" s="39">
        <f>SUM(S10:S35)</f>
        <v>6050</v>
      </c>
      <c r="T9" s="41">
        <f aca="true" t="shared" si="8" ref="T9:T34">S9/R9*100</f>
        <v>99.42481511914544</v>
      </c>
      <c r="U9" s="39">
        <f aca="true" t="shared" si="9" ref="U9:U34">S9-R9</f>
        <v>-35</v>
      </c>
      <c r="V9" s="42">
        <f>SUM(V10:V34)</f>
        <v>0</v>
      </c>
      <c r="W9" s="42">
        <f>SUM(W10:W34)</f>
        <v>0</v>
      </c>
      <c r="X9" s="41" t="e">
        <f aca="true" t="shared" si="10" ref="X9:X34">W9/V9*100</f>
        <v>#DIV/0!</v>
      </c>
      <c r="Y9" s="42">
        <f aca="true" t="shared" si="11" ref="Y9:Y19">W9-V9</f>
        <v>0</v>
      </c>
      <c r="Z9" s="213">
        <f>SUM(Z10:Z35)</f>
        <v>63996</v>
      </c>
      <c r="AA9" s="199">
        <f>SUM(AA10:AA35)</f>
        <v>117540</v>
      </c>
      <c r="AB9" s="198">
        <f aca="true" t="shared" si="12" ref="AB9:AB34">AA9/Z9*100</f>
        <v>183.66772923307707</v>
      </c>
      <c r="AC9" s="199">
        <f aca="true" t="shared" si="13" ref="AC9:AC34">AA9-Z9</f>
        <v>53544</v>
      </c>
      <c r="AD9" s="199">
        <f>SUM(AD10:AD35)</f>
        <v>35028</v>
      </c>
      <c r="AE9" s="199">
        <f>SUM(AE10:AE35)</f>
        <v>40912</v>
      </c>
      <c r="AF9" s="198">
        <f aca="true" t="shared" si="14" ref="AF9:AF34">AE9/AD9*100</f>
        <v>116.79799017928514</v>
      </c>
      <c r="AG9" s="199">
        <f aca="true" t="shared" si="15" ref="AG9:AG34">AE9-AD9</f>
        <v>5884</v>
      </c>
      <c r="AH9" s="199">
        <f>SUM(AH10:AH35)</f>
        <v>15228</v>
      </c>
      <c r="AI9" s="199">
        <f>SUM(AI10:AI35)</f>
        <v>47893</v>
      </c>
      <c r="AJ9" s="198">
        <f aca="true" t="shared" si="16" ref="AJ9:AJ34">AI9/AH9*100</f>
        <v>314.5061728395062</v>
      </c>
      <c r="AK9" s="199">
        <f aca="true" t="shared" si="17" ref="AK9:AK34">AI9-AH9</f>
        <v>32665</v>
      </c>
      <c r="AL9" s="39">
        <f>SUM(AL10:AL35)</f>
        <v>11501</v>
      </c>
      <c r="AM9" s="39">
        <f>SUM(AM10:AM35)</f>
        <v>9733</v>
      </c>
      <c r="AN9" s="41">
        <f aca="true" t="shared" si="18" ref="AN9:AN34">AM9/AL9*100</f>
        <v>84.62742370228675</v>
      </c>
      <c r="AO9" s="43">
        <f aca="true" t="shared" si="19" ref="AO9:AO34">AM9-AL9</f>
        <v>-1768</v>
      </c>
      <c r="AP9" s="45">
        <f aca="true" t="shared" si="20" ref="AP9:AP34">B9-AR9-BB9</f>
        <v>-83690</v>
      </c>
      <c r="AQ9" s="46">
        <f aca="true" t="shared" si="21" ref="AQ9:AQ34">C9-AS9-BC9</f>
        <v>-82860</v>
      </c>
      <c r="AR9" s="46">
        <f>SUM(AR10:AR34)</f>
        <v>110292</v>
      </c>
      <c r="AS9" s="47">
        <f>SUM(AS10:AS34)</f>
        <v>108662</v>
      </c>
      <c r="AT9" s="48">
        <f>SUM(AT10:AT35)</f>
        <v>5812</v>
      </c>
      <c r="AU9" s="48">
        <f>SUM(AU10:AU35)</f>
        <v>6286</v>
      </c>
      <c r="AV9" s="49">
        <f>ROUND(AU9/AT9*100,1)</f>
        <v>108.2</v>
      </c>
      <c r="AW9" s="48">
        <f aca="true" t="shared" si="22" ref="AW9:AW34">AU9-AT9</f>
        <v>474</v>
      </c>
      <c r="AX9" s="39">
        <f>SUM(AX10:AX35)</f>
        <v>34188</v>
      </c>
      <c r="AY9" s="39">
        <f>SUM(AY10:AY35)</f>
        <v>40931</v>
      </c>
      <c r="AZ9" s="41">
        <f aca="true" t="shared" si="23" ref="AZ9:AZ34">ROUND(AY9/AX9*100,1)</f>
        <v>119.7</v>
      </c>
      <c r="BA9" s="44">
        <f aca="true" t="shared" si="24" ref="BA9:BA34">AY9-AX9</f>
        <v>6743</v>
      </c>
      <c r="BB9" s="39">
        <f>SUM(BB10:BB35)</f>
        <v>18105</v>
      </c>
      <c r="BC9" s="39">
        <f>SUM(BC10:BC35)</f>
        <v>16463</v>
      </c>
      <c r="BD9" s="41">
        <f aca="true" t="shared" si="25" ref="BD9:BD34">BC9/BB9*100</f>
        <v>90.93068213200773</v>
      </c>
      <c r="BE9" s="39">
        <f aca="true" t="shared" si="26" ref="BE9:BE34">BC9-BB9</f>
        <v>-1642</v>
      </c>
      <c r="BF9" s="39">
        <f>SUM(BF10:BF35)</f>
        <v>14933</v>
      </c>
      <c r="BG9" s="39">
        <f>SUM(BG10:BG35)</f>
        <v>13186</v>
      </c>
      <c r="BH9" s="41">
        <f aca="true" t="shared" si="27" ref="BH9:BH34">BG9/BF9*100</f>
        <v>88.30107814906583</v>
      </c>
      <c r="BI9" s="39">
        <f aca="true" t="shared" si="28" ref="BI9:BI34">BG9-BF9</f>
        <v>-1747</v>
      </c>
      <c r="BJ9" s="39">
        <v>1909</v>
      </c>
      <c r="BK9" s="39">
        <v>2461</v>
      </c>
      <c r="BL9" s="39">
        <f aca="true" t="shared" si="29" ref="BL9:BL35">BK9-BJ9</f>
        <v>552</v>
      </c>
      <c r="BM9" s="39">
        <f>SUM(BM10:BM35)</f>
        <v>2408</v>
      </c>
      <c r="BN9" s="39">
        <f>SUM(BN10:BN35)</f>
        <v>3918</v>
      </c>
      <c r="BO9" s="41">
        <f aca="true" t="shared" si="30" ref="BO9:BO34">ROUND(BN9/BM9*100,1)</f>
        <v>162.7</v>
      </c>
      <c r="BP9" s="39">
        <f aca="true" t="shared" si="31" ref="BP9:BP34">BN9-BM9</f>
        <v>1510</v>
      </c>
      <c r="BQ9" s="212">
        <f>SUM(BQ10:BQ35)</f>
        <v>5396</v>
      </c>
      <c r="BR9" s="50"/>
    </row>
    <row r="10" spans="1:72" ht="21.75" customHeight="1">
      <c r="A10" s="52" t="s">
        <v>74</v>
      </c>
      <c r="B10" s="53">
        <v>1206</v>
      </c>
      <c r="C10" s="54">
        <v>1400</v>
      </c>
      <c r="D10" s="40">
        <f t="shared" si="0"/>
        <v>116.08623548922057</v>
      </c>
      <c r="E10" s="39">
        <f t="shared" si="1"/>
        <v>194</v>
      </c>
      <c r="F10" s="53">
        <v>582</v>
      </c>
      <c r="G10" s="53">
        <v>516</v>
      </c>
      <c r="H10" s="40">
        <f t="shared" si="2"/>
        <v>88.65979381443299</v>
      </c>
      <c r="I10" s="39">
        <f t="shared" si="3"/>
        <v>-66</v>
      </c>
      <c r="J10" s="53">
        <v>513</v>
      </c>
      <c r="K10" s="53">
        <v>612</v>
      </c>
      <c r="L10" s="40">
        <f t="shared" si="4"/>
        <v>119.29824561403508</v>
      </c>
      <c r="M10" s="39">
        <f t="shared" si="5"/>
        <v>99</v>
      </c>
      <c r="N10" s="55">
        <v>177</v>
      </c>
      <c r="O10" s="53">
        <v>112</v>
      </c>
      <c r="P10" s="41">
        <f t="shared" si="6"/>
        <v>63.2768361581921</v>
      </c>
      <c r="Q10" s="42">
        <f t="shared" si="7"/>
        <v>-65</v>
      </c>
      <c r="R10" s="53">
        <v>166</v>
      </c>
      <c r="S10" s="55">
        <v>205</v>
      </c>
      <c r="T10" s="41">
        <f t="shared" si="8"/>
        <v>123.49397590361446</v>
      </c>
      <c r="U10" s="39">
        <f t="shared" si="9"/>
        <v>39</v>
      </c>
      <c r="V10" s="42"/>
      <c r="W10" s="42"/>
      <c r="X10" s="41" t="e">
        <f t="shared" si="10"/>
        <v>#DIV/0!</v>
      </c>
      <c r="Y10" s="42">
        <f t="shared" si="11"/>
        <v>0</v>
      </c>
      <c r="Z10" s="211">
        <v>1407</v>
      </c>
      <c r="AA10" s="53">
        <v>3333</v>
      </c>
      <c r="AB10" s="40">
        <f t="shared" si="12"/>
        <v>236.88699360341153</v>
      </c>
      <c r="AC10" s="39">
        <f t="shared" si="13"/>
        <v>1926</v>
      </c>
      <c r="AD10" s="211">
        <v>905</v>
      </c>
      <c r="AE10" s="53">
        <v>1346</v>
      </c>
      <c r="AF10" s="40">
        <f t="shared" si="14"/>
        <v>148.72928176795583</v>
      </c>
      <c r="AG10" s="39">
        <f t="shared" si="15"/>
        <v>441</v>
      </c>
      <c r="AH10" s="211">
        <v>203</v>
      </c>
      <c r="AI10" s="54">
        <v>1308</v>
      </c>
      <c r="AJ10" s="40">
        <f t="shared" si="16"/>
        <v>644.3349753694581</v>
      </c>
      <c r="AK10" s="39">
        <f t="shared" si="17"/>
        <v>1105</v>
      </c>
      <c r="AL10" s="53">
        <v>384</v>
      </c>
      <c r="AM10" s="53">
        <v>427</v>
      </c>
      <c r="AN10" s="41">
        <f t="shared" si="18"/>
        <v>111.19791666666667</v>
      </c>
      <c r="AO10" s="39">
        <f t="shared" si="19"/>
        <v>43</v>
      </c>
      <c r="AP10" s="45">
        <f t="shared" si="20"/>
        <v>-5671</v>
      </c>
      <c r="AQ10" s="46">
        <f t="shared" si="21"/>
        <v>-4616</v>
      </c>
      <c r="AR10" s="46">
        <v>6287</v>
      </c>
      <c r="AS10" s="47">
        <v>5448</v>
      </c>
      <c r="AT10" s="56">
        <v>150</v>
      </c>
      <c r="AU10" s="56">
        <v>135</v>
      </c>
      <c r="AV10" s="49">
        <f aca="true" t="shared" si="32" ref="AV10:AV34">ROUND(AU10/AT10*100,1)</f>
        <v>90</v>
      </c>
      <c r="AW10" s="48">
        <f t="shared" si="22"/>
        <v>-15</v>
      </c>
      <c r="AX10" s="57">
        <v>625</v>
      </c>
      <c r="AY10" s="53">
        <v>766</v>
      </c>
      <c r="AZ10" s="41">
        <f t="shared" si="23"/>
        <v>122.6</v>
      </c>
      <c r="BA10" s="39">
        <f t="shared" si="24"/>
        <v>141</v>
      </c>
      <c r="BB10" s="53">
        <v>590</v>
      </c>
      <c r="BC10" s="53">
        <v>568</v>
      </c>
      <c r="BD10" s="41">
        <f t="shared" si="25"/>
        <v>96.27118644067797</v>
      </c>
      <c r="BE10" s="39">
        <f t="shared" si="26"/>
        <v>-22</v>
      </c>
      <c r="BF10" s="53">
        <v>438</v>
      </c>
      <c r="BG10" s="53">
        <v>388</v>
      </c>
      <c r="BH10" s="41">
        <f t="shared" si="27"/>
        <v>88.58447488584474</v>
      </c>
      <c r="BI10" s="39">
        <f t="shared" si="28"/>
        <v>-50</v>
      </c>
      <c r="BJ10" s="58">
        <v>1530.112359550562</v>
      </c>
      <c r="BK10" s="53">
        <v>1972.1951219512196</v>
      </c>
      <c r="BL10" s="39">
        <f t="shared" si="29"/>
        <v>442.08276240065766</v>
      </c>
      <c r="BM10" s="53">
        <v>31</v>
      </c>
      <c r="BN10" s="53">
        <v>53</v>
      </c>
      <c r="BO10" s="41">
        <f t="shared" si="30"/>
        <v>171</v>
      </c>
      <c r="BP10" s="39">
        <f t="shared" si="31"/>
        <v>22</v>
      </c>
      <c r="BQ10" s="214">
        <v>10</v>
      </c>
      <c r="BR10" s="51"/>
      <c r="BS10" s="51"/>
      <c r="BT10" s="51"/>
    </row>
    <row r="11" spans="1:72" ht="21.75" customHeight="1">
      <c r="A11" s="52" t="s">
        <v>75</v>
      </c>
      <c r="B11" s="53">
        <v>2619</v>
      </c>
      <c r="C11" s="54">
        <v>2258</v>
      </c>
      <c r="D11" s="40">
        <f t="shared" si="0"/>
        <v>86.21611302023673</v>
      </c>
      <c r="E11" s="39">
        <f t="shared" si="1"/>
        <v>-361</v>
      </c>
      <c r="F11" s="53">
        <v>1271</v>
      </c>
      <c r="G11" s="53">
        <v>938</v>
      </c>
      <c r="H11" s="40">
        <f t="shared" si="2"/>
        <v>73.80015735641227</v>
      </c>
      <c r="I11" s="39">
        <f t="shared" si="3"/>
        <v>-333</v>
      </c>
      <c r="J11" s="53">
        <v>1017</v>
      </c>
      <c r="K11" s="53">
        <v>1022</v>
      </c>
      <c r="L11" s="40">
        <f t="shared" si="4"/>
        <v>100.49164208456244</v>
      </c>
      <c r="M11" s="39">
        <f t="shared" si="5"/>
        <v>5</v>
      </c>
      <c r="N11" s="55">
        <v>372</v>
      </c>
      <c r="O11" s="53">
        <v>440</v>
      </c>
      <c r="P11" s="41">
        <f t="shared" si="6"/>
        <v>118.27956989247312</v>
      </c>
      <c r="Q11" s="42">
        <f t="shared" si="7"/>
        <v>68</v>
      </c>
      <c r="R11" s="53">
        <v>268</v>
      </c>
      <c r="S11" s="55">
        <v>222</v>
      </c>
      <c r="T11" s="41">
        <f t="shared" si="8"/>
        <v>82.83582089552239</v>
      </c>
      <c r="U11" s="39">
        <f t="shared" si="9"/>
        <v>-46</v>
      </c>
      <c r="V11" s="42"/>
      <c r="W11" s="42"/>
      <c r="X11" s="41" t="e">
        <f t="shared" si="10"/>
        <v>#DIV/0!</v>
      </c>
      <c r="Y11" s="42">
        <f t="shared" si="11"/>
        <v>0</v>
      </c>
      <c r="Z11" s="211">
        <v>2865</v>
      </c>
      <c r="AA11" s="53">
        <v>4743</v>
      </c>
      <c r="AB11" s="40">
        <f t="shared" si="12"/>
        <v>165.5497382198953</v>
      </c>
      <c r="AC11" s="39">
        <f t="shared" si="13"/>
        <v>1878</v>
      </c>
      <c r="AD11" s="211">
        <v>1989</v>
      </c>
      <c r="AE11" s="53">
        <v>2201</v>
      </c>
      <c r="AF11" s="40">
        <f t="shared" si="14"/>
        <v>110.65862242332831</v>
      </c>
      <c r="AG11" s="39">
        <f t="shared" si="15"/>
        <v>212</v>
      </c>
      <c r="AH11" s="211">
        <v>384</v>
      </c>
      <c r="AI11" s="54">
        <v>1321</v>
      </c>
      <c r="AJ11" s="40">
        <f t="shared" si="16"/>
        <v>344.01041666666663</v>
      </c>
      <c r="AK11" s="39">
        <f t="shared" si="17"/>
        <v>937</v>
      </c>
      <c r="AL11" s="53">
        <v>646</v>
      </c>
      <c r="AM11" s="53">
        <v>495</v>
      </c>
      <c r="AN11" s="41">
        <f t="shared" si="18"/>
        <v>76.62538699690403</v>
      </c>
      <c r="AO11" s="39">
        <f t="shared" si="19"/>
        <v>-151</v>
      </c>
      <c r="AP11" s="45">
        <f t="shared" si="20"/>
        <v>-1146</v>
      </c>
      <c r="AQ11" s="46">
        <f t="shared" si="21"/>
        <v>-977</v>
      </c>
      <c r="AR11" s="46">
        <v>2528</v>
      </c>
      <c r="AS11" s="47">
        <v>2144</v>
      </c>
      <c r="AT11" s="56">
        <v>270</v>
      </c>
      <c r="AU11" s="56">
        <v>306</v>
      </c>
      <c r="AV11" s="49">
        <f t="shared" si="32"/>
        <v>113.3</v>
      </c>
      <c r="AW11" s="48">
        <f t="shared" si="22"/>
        <v>36</v>
      </c>
      <c r="AX11" s="57">
        <v>1199</v>
      </c>
      <c r="AY11" s="53">
        <v>1562</v>
      </c>
      <c r="AZ11" s="41">
        <f t="shared" si="23"/>
        <v>130.3</v>
      </c>
      <c r="BA11" s="39">
        <f t="shared" si="24"/>
        <v>363</v>
      </c>
      <c r="BB11" s="53">
        <v>1237</v>
      </c>
      <c r="BC11" s="53">
        <v>1091</v>
      </c>
      <c r="BD11" s="41">
        <f t="shared" si="25"/>
        <v>88.19725141471302</v>
      </c>
      <c r="BE11" s="39">
        <f t="shared" si="26"/>
        <v>-146</v>
      </c>
      <c r="BF11" s="53">
        <v>932</v>
      </c>
      <c r="BG11" s="53">
        <v>842</v>
      </c>
      <c r="BH11" s="41">
        <f t="shared" si="27"/>
        <v>90.34334763948499</v>
      </c>
      <c r="BI11" s="39">
        <f t="shared" si="28"/>
        <v>-90</v>
      </c>
      <c r="BJ11" s="58">
        <v>1707.2820512820513</v>
      </c>
      <c r="BK11" s="53">
        <v>2299.382716049383</v>
      </c>
      <c r="BL11" s="39">
        <f t="shared" si="29"/>
        <v>592.1006647673316</v>
      </c>
      <c r="BM11" s="53">
        <v>72</v>
      </c>
      <c r="BN11" s="53">
        <v>135</v>
      </c>
      <c r="BO11" s="41">
        <f t="shared" si="30"/>
        <v>187.5</v>
      </c>
      <c r="BP11" s="39">
        <f t="shared" si="31"/>
        <v>63</v>
      </c>
      <c r="BQ11" s="214">
        <v>629</v>
      </c>
      <c r="BR11" s="51"/>
      <c r="BS11" s="51"/>
      <c r="BT11" s="51"/>
    </row>
    <row r="12" spans="1:72" ht="21.75" customHeight="1">
      <c r="A12" s="52" t="s">
        <v>76</v>
      </c>
      <c r="B12" s="53">
        <v>2339</v>
      </c>
      <c r="C12" s="54">
        <v>2416</v>
      </c>
      <c r="D12" s="40">
        <f t="shared" si="0"/>
        <v>103.2920051303976</v>
      </c>
      <c r="E12" s="39">
        <f t="shared" si="1"/>
        <v>77</v>
      </c>
      <c r="F12" s="53">
        <v>1180</v>
      </c>
      <c r="G12" s="53">
        <v>1030</v>
      </c>
      <c r="H12" s="40">
        <f t="shared" si="2"/>
        <v>87.28813559322035</v>
      </c>
      <c r="I12" s="39">
        <f t="shared" si="3"/>
        <v>-150</v>
      </c>
      <c r="J12" s="53">
        <v>1399</v>
      </c>
      <c r="K12" s="53">
        <v>1485</v>
      </c>
      <c r="L12" s="40">
        <f t="shared" si="4"/>
        <v>106.14724803431021</v>
      </c>
      <c r="M12" s="39">
        <f t="shared" si="5"/>
        <v>86</v>
      </c>
      <c r="N12" s="55">
        <v>312</v>
      </c>
      <c r="O12" s="53">
        <v>380</v>
      </c>
      <c r="P12" s="41">
        <f t="shared" si="6"/>
        <v>121.79487179487178</v>
      </c>
      <c r="Q12" s="42">
        <f t="shared" si="7"/>
        <v>68</v>
      </c>
      <c r="R12" s="53">
        <v>489</v>
      </c>
      <c r="S12" s="55">
        <v>490</v>
      </c>
      <c r="T12" s="41">
        <f t="shared" si="8"/>
        <v>100.20449897750512</v>
      </c>
      <c r="U12" s="39">
        <f t="shared" si="9"/>
        <v>1</v>
      </c>
      <c r="V12" s="42"/>
      <c r="W12" s="42"/>
      <c r="X12" s="41" t="e">
        <f t="shared" si="10"/>
        <v>#DIV/0!</v>
      </c>
      <c r="Y12" s="42">
        <f t="shared" si="11"/>
        <v>0</v>
      </c>
      <c r="Z12" s="211">
        <v>4157</v>
      </c>
      <c r="AA12" s="53">
        <v>5538</v>
      </c>
      <c r="AB12" s="40">
        <f t="shared" si="12"/>
        <v>133.22107288910271</v>
      </c>
      <c r="AC12" s="39">
        <f t="shared" si="13"/>
        <v>1381</v>
      </c>
      <c r="AD12" s="211">
        <v>1891</v>
      </c>
      <c r="AE12" s="53">
        <v>2336</v>
      </c>
      <c r="AF12" s="40">
        <f t="shared" si="14"/>
        <v>123.53252247488102</v>
      </c>
      <c r="AG12" s="39">
        <f t="shared" si="15"/>
        <v>445</v>
      </c>
      <c r="AH12" s="211">
        <v>1471</v>
      </c>
      <c r="AI12" s="54">
        <v>1618</v>
      </c>
      <c r="AJ12" s="40">
        <f t="shared" si="16"/>
        <v>109.99320190346702</v>
      </c>
      <c r="AK12" s="39">
        <f t="shared" si="17"/>
        <v>147</v>
      </c>
      <c r="AL12" s="53">
        <v>802</v>
      </c>
      <c r="AM12" s="53">
        <v>519</v>
      </c>
      <c r="AN12" s="41">
        <f t="shared" si="18"/>
        <v>64.713216957606</v>
      </c>
      <c r="AO12" s="39">
        <f t="shared" si="19"/>
        <v>-283</v>
      </c>
      <c r="AP12" s="45">
        <f t="shared" si="20"/>
        <v>-9112</v>
      </c>
      <c r="AQ12" s="46">
        <f t="shared" si="21"/>
        <v>-9931</v>
      </c>
      <c r="AR12" s="46">
        <v>10657</v>
      </c>
      <c r="AS12" s="47">
        <v>11455</v>
      </c>
      <c r="AT12" s="56">
        <v>211</v>
      </c>
      <c r="AU12" s="56">
        <v>253</v>
      </c>
      <c r="AV12" s="49">
        <f t="shared" si="32"/>
        <v>119.9</v>
      </c>
      <c r="AW12" s="48">
        <f t="shared" si="22"/>
        <v>42</v>
      </c>
      <c r="AX12" s="57">
        <v>1782</v>
      </c>
      <c r="AY12" s="53">
        <v>1938</v>
      </c>
      <c r="AZ12" s="41">
        <f t="shared" si="23"/>
        <v>108.8</v>
      </c>
      <c r="BA12" s="39">
        <f t="shared" si="24"/>
        <v>156</v>
      </c>
      <c r="BB12" s="53">
        <v>794</v>
      </c>
      <c r="BC12" s="53">
        <v>892</v>
      </c>
      <c r="BD12" s="41">
        <f t="shared" si="25"/>
        <v>112.34256926952142</v>
      </c>
      <c r="BE12" s="39">
        <f t="shared" si="26"/>
        <v>98</v>
      </c>
      <c r="BF12" s="53">
        <v>577</v>
      </c>
      <c r="BG12" s="53">
        <v>672</v>
      </c>
      <c r="BH12" s="41">
        <f t="shared" si="27"/>
        <v>116.46447140381282</v>
      </c>
      <c r="BI12" s="39">
        <f t="shared" si="28"/>
        <v>95</v>
      </c>
      <c r="BJ12" s="58">
        <v>1882.201646090535</v>
      </c>
      <c r="BK12" s="53">
        <v>2397.6256983240223</v>
      </c>
      <c r="BL12" s="39">
        <f t="shared" si="29"/>
        <v>515.4240522334874</v>
      </c>
      <c r="BM12" s="53">
        <v>103</v>
      </c>
      <c r="BN12" s="53">
        <v>162</v>
      </c>
      <c r="BO12" s="41">
        <f t="shared" si="30"/>
        <v>157.3</v>
      </c>
      <c r="BP12" s="39">
        <f t="shared" si="31"/>
        <v>59</v>
      </c>
      <c r="BQ12" s="214">
        <v>349</v>
      </c>
      <c r="BR12" s="51"/>
      <c r="BS12" s="51"/>
      <c r="BT12" s="51"/>
    </row>
    <row r="13" spans="1:72" ht="21.75" customHeight="1">
      <c r="A13" s="52" t="s">
        <v>77</v>
      </c>
      <c r="B13" s="53">
        <v>662</v>
      </c>
      <c r="C13" s="54">
        <v>600</v>
      </c>
      <c r="D13" s="40">
        <f t="shared" si="0"/>
        <v>90.6344410876133</v>
      </c>
      <c r="E13" s="39">
        <f t="shared" si="1"/>
        <v>-62</v>
      </c>
      <c r="F13" s="53">
        <v>350</v>
      </c>
      <c r="G13" s="53">
        <v>311</v>
      </c>
      <c r="H13" s="40">
        <f t="shared" si="2"/>
        <v>88.85714285714286</v>
      </c>
      <c r="I13" s="39">
        <f t="shared" si="3"/>
        <v>-39</v>
      </c>
      <c r="J13" s="53">
        <v>422</v>
      </c>
      <c r="K13" s="53">
        <v>398</v>
      </c>
      <c r="L13" s="40">
        <f t="shared" si="4"/>
        <v>94.3127962085308</v>
      </c>
      <c r="M13" s="39">
        <f t="shared" si="5"/>
        <v>-24</v>
      </c>
      <c r="N13" s="55">
        <v>214</v>
      </c>
      <c r="O13" s="53">
        <v>209</v>
      </c>
      <c r="P13" s="41">
        <f t="shared" si="6"/>
        <v>97.66355140186917</v>
      </c>
      <c r="Q13" s="42">
        <f t="shared" si="7"/>
        <v>-5</v>
      </c>
      <c r="R13" s="53">
        <v>150</v>
      </c>
      <c r="S13" s="55">
        <v>118</v>
      </c>
      <c r="T13" s="41">
        <f t="shared" si="8"/>
        <v>78.66666666666666</v>
      </c>
      <c r="U13" s="39">
        <f t="shared" si="9"/>
        <v>-32</v>
      </c>
      <c r="V13" s="42"/>
      <c r="W13" s="42"/>
      <c r="X13" s="41" t="e">
        <f t="shared" si="10"/>
        <v>#DIV/0!</v>
      </c>
      <c r="Y13" s="42">
        <f t="shared" si="11"/>
        <v>0</v>
      </c>
      <c r="Z13" s="211">
        <v>751</v>
      </c>
      <c r="AA13" s="53">
        <v>3686</v>
      </c>
      <c r="AB13" s="40">
        <f t="shared" si="12"/>
        <v>490.81225033288945</v>
      </c>
      <c r="AC13" s="39">
        <f t="shared" si="13"/>
        <v>2935</v>
      </c>
      <c r="AD13" s="211">
        <v>514</v>
      </c>
      <c r="AE13" s="53">
        <v>588</v>
      </c>
      <c r="AF13" s="40">
        <f t="shared" si="14"/>
        <v>114.39688715953307</v>
      </c>
      <c r="AG13" s="39">
        <f t="shared" si="15"/>
        <v>74</v>
      </c>
      <c r="AH13" s="211">
        <v>97</v>
      </c>
      <c r="AI13" s="54">
        <v>2463</v>
      </c>
      <c r="AJ13" s="40">
        <f t="shared" si="16"/>
        <v>2539.1752577319585</v>
      </c>
      <c r="AK13" s="39">
        <f t="shared" si="17"/>
        <v>2366</v>
      </c>
      <c r="AL13" s="53">
        <v>179</v>
      </c>
      <c r="AM13" s="53">
        <v>123</v>
      </c>
      <c r="AN13" s="41">
        <f t="shared" si="18"/>
        <v>68.71508379888269</v>
      </c>
      <c r="AO13" s="39">
        <f t="shared" si="19"/>
        <v>-56</v>
      </c>
      <c r="AP13" s="45">
        <f t="shared" si="20"/>
        <v>-3458</v>
      </c>
      <c r="AQ13" s="46">
        <f t="shared" si="21"/>
        <v>-4695</v>
      </c>
      <c r="AR13" s="46">
        <v>3851</v>
      </c>
      <c r="AS13" s="47">
        <v>5053</v>
      </c>
      <c r="AT13" s="56">
        <v>99</v>
      </c>
      <c r="AU13" s="56">
        <v>118</v>
      </c>
      <c r="AV13" s="49">
        <f t="shared" si="32"/>
        <v>119.2</v>
      </c>
      <c r="AW13" s="48">
        <f t="shared" si="22"/>
        <v>19</v>
      </c>
      <c r="AX13" s="57">
        <v>370</v>
      </c>
      <c r="AY13" s="53">
        <v>424</v>
      </c>
      <c r="AZ13" s="41">
        <f t="shared" si="23"/>
        <v>114.6</v>
      </c>
      <c r="BA13" s="39">
        <f t="shared" si="24"/>
        <v>54</v>
      </c>
      <c r="BB13" s="53">
        <v>269</v>
      </c>
      <c r="BC13" s="53">
        <v>242</v>
      </c>
      <c r="BD13" s="41">
        <f t="shared" si="25"/>
        <v>89.96282527881041</v>
      </c>
      <c r="BE13" s="39">
        <f t="shared" si="26"/>
        <v>-27</v>
      </c>
      <c r="BF13" s="53">
        <v>226</v>
      </c>
      <c r="BG13" s="53">
        <v>182</v>
      </c>
      <c r="BH13" s="41">
        <f t="shared" si="27"/>
        <v>80.53097345132744</v>
      </c>
      <c r="BI13" s="39">
        <f t="shared" si="28"/>
        <v>-44</v>
      </c>
      <c r="BJ13" s="58">
        <v>1967.716535433071</v>
      </c>
      <c r="BK13" s="53">
        <v>2248.04469273743</v>
      </c>
      <c r="BL13" s="39">
        <f t="shared" si="29"/>
        <v>280.32815730435914</v>
      </c>
      <c r="BM13" s="53">
        <v>2</v>
      </c>
      <c r="BN13" s="53">
        <v>70</v>
      </c>
      <c r="BO13" s="41">
        <f t="shared" si="30"/>
        <v>3500</v>
      </c>
      <c r="BP13" s="39">
        <f t="shared" si="31"/>
        <v>68</v>
      </c>
      <c r="BQ13" s="214">
        <v>101</v>
      </c>
      <c r="BR13" s="51"/>
      <c r="BS13" s="51"/>
      <c r="BT13" s="51"/>
    </row>
    <row r="14" spans="1:74" s="20" customFormat="1" ht="21.75" customHeight="1">
      <c r="A14" s="52" t="s">
        <v>78</v>
      </c>
      <c r="B14" s="53">
        <v>999</v>
      </c>
      <c r="C14" s="54">
        <v>923</v>
      </c>
      <c r="D14" s="40">
        <f t="shared" si="0"/>
        <v>92.3923923923924</v>
      </c>
      <c r="E14" s="39">
        <f t="shared" si="1"/>
        <v>-76</v>
      </c>
      <c r="F14" s="53">
        <v>426</v>
      </c>
      <c r="G14" s="53">
        <v>379</v>
      </c>
      <c r="H14" s="40">
        <f t="shared" si="2"/>
        <v>88.96713615023474</v>
      </c>
      <c r="I14" s="39">
        <f t="shared" si="3"/>
        <v>-47</v>
      </c>
      <c r="J14" s="53">
        <v>588</v>
      </c>
      <c r="K14" s="53">
        <v>572</v>
      </c>
      <c r="L14" s="40">
        <f t="shared" si="4"/>
        <v>97.27891156462584</v>
      </c>
      <c r="M14" s="39">
        <f t="shared" si="5"/>
        <v>-16</v>
      </c>
      <c r="N14" s="55">
        <v>206</v>
      </c>
      <c r="O14" s="53">
        <v>220</v>
      </c>
      <c r="P14" s="41">
        <f t="shared" si="6"/>
        <v>106.79611650485437</v>
      </c>
      <c r="Q14" s="42">
        <f t="shared" si="7"/>
        <v>14</v>
      </c>
      <c r="R14" s="53">
        <v>203</v>
      </c>
      <c r="S14" s="55">
        <v>230</v>
      </c>
      <c r="T14" s="41">
        <f t="shared" si="8"/>
        <v>113.30049261083744</v>
      </c>
      <c r="U14" s="39">
        <f t="shared" si="9"/>
        <v>27</v>
      </c>
      <c r="V14" s="42"/>
      <c r="W14" s="42"/>
      <c r="X14" s="41" t="e">
        <f t="shared" si="10"/>
        <v>#DIV/0!</v>
      </c>
      <c r="Y14" s="42">
        <f t="shared" si="11"/>
        <v>0</v>
      </c>
      <c r="Z14" s="211">
        <v>1120</v>
      </c>
      <c r="AA14" s="53">
        <v>1709</v>
      </c>
      <c r="AB14" s="40">
        <f t="shared" si="12"/>
        <v>152.58928571428572</v>
      </c>
      <c r="AC14" s="39">
        <f t="shared" si="13"/>
        <v>589</v>
      </c>
      <c r="AD14" s="211">
        <v>813</v>
      </c>
      <c r="AE14" s="53">
        <v>919</v>
      </c>
      <c r="AF14" s="40">
        <f t="shared" si="14"/>
        <v>113.03813038130382</v>
      </c>
      <c r="AG14" s="39">
        <f t="shared" si="15"/>
        <v>106</v>
      </c>
      <c r="AH14" s="211">
        <v>141</v>
      </c>
      <c r="AI14" s="54">
        <v>406</v>
      </c>
      <c r="AJ14" s="40">
        <f t="shared" si="16"/>
        <v>287.9432624113475</v>
      </c>
      <c r="AK14" s="39">
        <f t="shared" si="17"/>
        <v>265</v>
      </c>
      <c r="AL14" s="53">
        <v>301</v>
      </c>
      <c r="AM14" s="53">
        <v>226</v>
      </c>
      <c r="AN14" s="41">
        <f t="shared" si="18"/>
        <v>75.08305647840533</v>
      </c>
      <c r="AO14" s="39">
        <f t="shared" si="19"/>
        <v>-75</v>
      </c>
      <c r="AP14" s="45">
        <f t="shared" si="20"/>
        <v>-3167</v>
      </c>
      <c r="AQ14" s="46">
        <f t="shared" si="21"/>
        <v>-2635</v>
      </c>
      <c r="AR14" s="46">
        <v>3802</v>
      </c>
      <c r="AS14" s="47">
        <v>3180</v>
      </c>
      <c r="AT14" s="56">
        <v>135</v>
      </c>
      <c r="AU14" s="56">
        <v>127</v>
      </c>
      <c r="AV14" s="49">
        <f t="shared" si="32"/>
        <v>94.1</v>
      </c>
      <c r="AW14" s="48">
        <f t="shared" si="22"/>
        <v>-8</v>
      </c>
      <c r="AX14" s="57">
        <v>658</v>
      </c>
      <c r="AY14" s="53">
        <v>670</v>
      </c>
      <c r="AZ14" s="41">
        <f t="shared" si="23"/>
        <v>101.8</v>
      </c>
      <c r="BA14" s="39">
        <f t="shared" si="24"/>
        <v>12</v>
      </c>
      <c r="BB14" s="53">
        <v>364</v>
      </c>
      <c r="BC14" s="53">
        <v>378</v>
      </c>
      <c r="BD14" s="41">
        <f t="shared" si="25"/>
        <v>103.84615384615385</v>
      </c>
      <c r="BE14" s="39">
        <f t="shared" si="26"/>
        <v>14</v>
      </c>
      <c r="BF14" s="53">
        <v>307</v>
      </c>
      <c r="BG14" s="53">
        <v>319</v>
      </c>
      <c r="BH14" s="41">
        <f t="shared" si="27"/>
        <v>103.90879478827361</v>
      </c>
      <c r="BI14" s="39">
        <f t="shared" si="28"/>
        <v>12</v>
      </c>
      <c r="BJ14" s="58">
        <v>1858.75</v>
      </c>
      <c r="BK14" s="53">
        <v>2472.852233676976</v>
      </c>
      <c r="BL14" s="39">
        <f t="shared" si="29"/>
        <v>614.1022336769761</v>
      </c>
      <c r="BM14" s="53">
        <v>24</v>
      </c>
      <c r="BN14" s="53">
        <v>31</v>
      </c>
      <c r="BO14" s="41">
        <f t="shared" si="30"/>
        <v>129.2</v>
      </c>
      <c r="BP14" s="39">
        <f t="shared" si="31"/>
        <v>7</v>
      </c>
      <c r="BQ14" s="214">
        <v>127</v>
      </c>
      <c r="BR14" s="51"/>
      <c r="BS14" s="51"/>
      <c r="BT14" s="51"/>
      <c r="BU14" s="14"/>
      <c r="BV14" s="14"/>
    </row>
    <row r="15" spans="1:74" s="20" customFormat="1" ht="21.75" customHeight="1">
      <c r="A15" s="52" t="s">
        <v>79</v>
      </c>
      <c r="B15" s="53">
        <v>1458</v>
      </c>
      <c r="C15" s="54">
        <v>1453</v>
      </c>
      <c r="D15" s="40">
        <f t="shared" si="0"/>
        <v>99.65706447187928</v>
      </c>
      <c r="E15" s="39">
        <f t="shared" si="1"/>
        <v>-5</v>
      </c>
      <c r="F15" s="53">
        <v>623</v>
      </c>
      <c r="G15" s="53">
        <v>560</v>
      </c>
      <c r="H15" s="40">
        <f t="shared" si="2"/>
        <v>89.8876404494382</v>
      </c>
      <c r="I15" s="39">
        <f t="shared" si="3"/>
        <v>-63</v>
      </c>
      <c r="J15" s="53">
        <v>642</v>
      </c>
      <c r="K15" s="53">
        <v>918</v>
      </c>
      <c r="L15" s="40">
        <f t="shared" si="4"/>
        <v>142.99065420560748</v>
      </c>
      <c r="M15" s="39">
        <f t="shared" si="5"/>
        <v>276</v>
      </c>
      <c r="N15" s="55">
        <v>239</v>
      </c>
      <c r="O15" s="53">
        <v>482</v>
      </c>
      <c r="P15" s="41">
        <f t="shared" si="6"/>
        <v>201.673640167364</v>
      </c>
      <c r="Q15" s="42">
        <f t="shared" si="7"/>
        <v>243</v>
      </c>
      <c r="R15" s="53">
        <v>192</v>
      </c>
      <c r="S15" s="55">
        <v>198</v>
      </c>
      <c r="T15" s="41">
        <f t="shared" si="8"/>
        <v>103.125</v>
      </c>
      <c r="U15" s="39">
        <f t="shared" si="9"/>
        <v>6</v>
      </c>
      <c r="V15" s="42"/>
      <c r="W15" s="42"/>
      <c r="X15" s="41" t="e">
        <f t="shared" si="10"/>
        <v>#DIV/0!</v>
      </c>
      <c r="Y15" s="42">
        <f t="shared" si="11"/>
        <v>0</v>
      </c>
      <c r="Z15" s="211">
        <v>1680</v>
      </c>
      <c r="AA15" s="53">
        <v>3151</v>
      </c>
      <c r="AB15" s="40">
        <f t="shared" si="12"/>
        <v>187.5595238095238</v>
      </c>
      <c r="AC15" s="39">
        <f t="shared" si="13"/>
        <v>1471</v>
      </c>
      <c r="AD15" s="211">
        <v>1108</v>
      </c>
      <c r="AE15" s="53">
        <v>1416</v>
      </c>
      <c r="AF15" s="40">
        <f t="shared" si="14"/>
        <v>127.79783393501805</v>
      </c>
      <c r="AG15" s="39">
        <f t="shared" si="15"/>
        <v>308</v>
      </c>
      <c r="AH15" s="211">
        <v>338</v>
      </c>
      <c r="AI15" s="54">
        <v>1138</v>
      </c>
      <c r="AJ15" s="40">
        <f t="shared" si="16"/>
        <v>336.6863905325444</v>
      </c>
      <c r="AK15" s="39">
        <f t="shared" si="17"/>
        <v>800</v>
      </c>
      <c r="AL15" s="53">
        <v>638</v>
      </c>
      <c r="AM15" s="53">
        <v>328</v>
      </c>
      <c r="AN15" s="41">
        <f t="shared" si="18"/>
        <v>51.410658307210035</v>
      </c>
      <c r="AO15" s="39">
        <f t="shared" si="19"/>
        <v>-310</v>
      </c>
      <c r="AP15" s="45">
        <f t="shared" si="20"/>
        <v>-842</v>
      </c>
      <c r="AQ15" s="46">
        <f t="shared" si="21"/>
        <v>-616</v>
      </c>
      <c r="AR15" s="46">
        <v>1639</v>
      </c>
      <c r="AS15" s="47">
        <v>1439</v>
      </c>
      <c r="AT15" s="56">
        <v>132</v>
      </c>
      <c r="AU15" s="56">
        <v>196</v>
      </c>
      <c r="AV15" s="49">
        <f t="shared" si="32"/>
        <v>148.5</v>
      </c>
      <c r="AW15" s="48">
        <f t="shared" si="22"/>
        <v>64</v>
      </c>
      <c r="AX15" s="57">
        <v>787</v>
      </c>
      <c r="AY15" s="53">
        <v>1024</v>
      </c>
      <c r="AZ15" s="41">
        <f t="shared" si="23"/>
        <v>130.1</v>
      </c>
      <c r="BA15" s="39">
        <f t="shared" si="24"/>
        <v>237</v>
      </c>
      <c r="BB15" s="53">
        <v>661</v>
      </c>
      <c r="BC15" s="53">
        <v>630</v>
      </c>
      <c r="BD15" s="41">
        <f t="shared" si="25"/>
        <v>95.31013615733737</v>
      </c>
      <c r="BE15" s="39">
        <f t="shared" si="26"/>
        <v>-31</v>
      </c>
      <c r="BF15" s="53">
        <v>564</v>
      </c>
      <c r="BG15" s="53">
        <v>494</v>
      </c>
      <c r="BH15" s="41">
        <f t="shared" si="27"/>
        <v>87.58865248226951</v>
      </c>
      <c r="BI15" s="39">
        <f t="shared" si="28"/>
        <v>-70</v>
      </c>
      <c r="BJ15" s="58">
        <v>1674.777975133215</v>
      </c>
      <c r="BK15" s="53">
        <v>2226.4033264033264</v>
      </c>
      <c r="BL15" s="39">
        <f t="shared" si="29"/>
        <v>551.6253512701114</v>
      </c>
      <c r="BM15" s="53">
        <v>30</v>
      </c>
      <c r="BN15" s="53">
        <v>55</v>
      </c>
      <c r="BO15" s="41">
        <f t="shared" si="30"/>
        <v>183.3</v>
      </c>
      <c r="BP15" s="39">
        <f t="shared" si="31"/>
        <v>25</v>
      </c>
      <c r="BQ15" s="214">
        <v>22</v>
      </c>
      <c r="BR15" s="51"/>
      <c r="BS15" s="51"/>
      <c r="BT15" s="51"/>
      <c r="BU15" s="14"/>
      <c r="BV15" s="14"/>
    </row>
    <row r="16" spans="1:74" s="20" customFormat="1" ht="21.75" customHeight="1">
      <c r="A16" s="52" t="s">
        <v>80</v>
      </c>
      <c r="B16" s="53">
        <v>1735</v>
      </c>
      <c r="C16" s="54">
        <v>1569</v>
      </c>
      <c r="D16" s="40">
        <f t="shared" si="0"/>
        <v>90.43227665706051</v>
      </c>
      <c r="E16" s="39">
        <f t="shared" si="1"/>
        <v>-166</v>
      </c>
      <c r="F16" s="53">
        <v>820</v>
      </c>
      <c r="G16" s="53">
        <v>709</v>
      </c>
      <c r="H16" s="40">
        <f t="shared" si="2"/>
        <v>86.46341463414635</v>
      </c>
      <c r="I16" s="39">
        <f t="shared" si="3"/>
        <v>-111</v>
      </c>
      <c r="J16" s="53">
        <v>1281</v>
      </c>
      <c r="K16" s="53">
        <v>1185</v>
      </c>
      <c r="L16" s="40">
        <f t="shared" si="4"/>
        <v>92.50585480093677</v>
      </c>
      <c r="M16" s="39">
        <f t="shared" si="5"/>
        <v>-96</v>
      </c>
      <c r="N16" s="55">
        <v>523</v>
      </c>
      <c r="O16" s="53">
        <v>512</v>
      </c>
      <c r="P16" s="41">
        <f t="shared" si="6"/>
        <v>97.89674952198853</v>
      </c>
      <c r="Q16" s="42">
        <f t="shared" si="7"/>
        <v>-11</v>
      </c>
      <c r="R16" s="53">
        <v>226</v>
      </c>
      <c r="S16" s="55">
        <v>238</v>
      </c>
      <c r="T16" s="41">
        <f t="shared" si="8"/>
        <v>105.30973451327435</v>
      </c>
      <c r="U16" s="39">
        <f t="shared" si="9"/>
        <v>12</v>
      </c>
      <c r="V16" s="42"/>
      <c r="W16" s="42"/>
      <c r="X16" s="41" t="e">
        <f t="shared" si="10"/>
        <v>#DIV/0!</v>
      </c>
      <c r="Y16" s="42">
        <f t="shared" si="11"/>
        <v>0</v>
      </c>
      <c r="Z16" s="211">
        <v>1910</v>
      </c>
      <c r="AA16" s="53">
        <v>2902</v>
      </c>
      <c r="AB16" s="40">
        <f t="shared" si="12"/>
        <v>151.9371727748691</v>
      </c>
      <c r="AC16" s="39">
        <f t="shared" si="13"/>
        <v>992</v>
      </c>
      <c r="AD16" s="211">
        <v>1489</v>
      </c>
      <c r="AE16" s="53">
        <v>1532</v>
      </c>
      <c r="AF16" s="40">
        <f t="shared" si="14"/>
        <v>102.88784419073203</v>
      </c>
      <c r="AG16" s="39">
        <f t="shared" si="15"/>
        <v>43</v>
      </c>
      <c r="AH16" s="211">
        <v>114</v>
      </c>
      <c r="AI16" s="54">
        <v>691</v>
      </c>
      <c r="AJ16" s="40">
        <f t="shared" si="16"/>
        <v>606.140350877193</v>
      </c>
      <c r="AK16" s="39">
        <f t="shared" si="17"/>
        <v>577</v>
      </c>
      <c r="AL16" s="53">
        <v>858</v>
      </c>
      <c r="AM16" s="53">
        <v>775</v>
      </c>
      <c r="AN16" s="41">
        <f t="shared" si="18"/>
        <v>90.32634032634033</v>
      </c>
      <c r="AO16" s="39">
        <f t="shared" si="19"/>
        <v>-83</v>
      </c>
      <c r="AP16" s="45">
        <f t="shared" si="20"/>
        <v>-5660</v>
      </c>
      <c r="AQ16" s="46">
        <f t="shared" si="21"/>
        <v>-5785</v>
      </c>
      <c r="AR16" s="46">
        <v>6848</v>
      </c>
      <c r="AS16" s="47">
        <v>6742</v>
      </c>
      <c r="AT16" s="56">
        <v>165</v>
      </c>
      <c r="AU16" s="56">
        <v>183</v>
      </c>
      <c r="AV16" s="49">
        <f t="shared" si="32"/>
        <v>110.9</v>
      </c>
      <c r="AW16" s="48">
        <f t="shared" si="22"/>
        <v>18</v>
      </c>
      <c r="AX16" s="57">
        <v>1276</v>
      </c>
      <c r="AY16" s="53">
        <v>1487</v>
      </c>
      <c r="AZ16" s="41">
        <f t="shared" si="23"/>
        <v>116.5</v>
      </c>
      <c r="BA16" s="39">
        <f t="shared" si="24"/>
        <v>211</v>
      </c>
      <c r="BB16" s="53">
        <v>547</v>
      </c>
      <c r="BC16" s="53">
        <v>612</v>
      </c>
      <c r="BD16" s="41">
        <f t="shared" si="25"/>
        <v>111.88299817184644</v>
      </c>
      <c r="BE16" s="39">
        <f t="shared" si="26"/>
        <v>65</v>
      </c>
      <c r="BF16" s="53">
        <v>463</v>
      </c>
      <c r="BG16" s="53">
        <v>517</v>
      </c>
      <c r="BH16" s="41">
        <f t="shared" si="27"/>
        <v>111.66306695464363</v>
      </c>
      <c r="BI16" s="39">
        <f t="shared" si="28"/>
        <v>54</v>
      </c>
      <c r="BJ16" s="58">
        <v>2077.491961414791</v>
      </c>
      <c r="BK16" s="53">
        <v>2639.464882943144</v>
      </c>
      <c r="BL16" s="39">
        <f t="shared" si="29"/>
        <v>561.9729215283528</v>
      </c>
      <c r="BM16" s="53">
        <v>34</v>
      </c>
      <c r="BN16" s="53">
        <v>105</v>
      </c>
      <c r="BO16" s="41">
        <f t="shared" si="30"/>
        <v>308.8</v>
      </c>
      <c r="BP16" s="39">
        <f t="shared" si="31"/>
        <v>71</v>
      </c>
      <c r="BQ16" s="214">
        <v>271</v>
      </c>
      <c r="BR16" s="51"/>
      <c r="BS16" s="51"/>
      <c r="BT16" s="51"/>
      <c r="BU16" s="14"/>
      <c r="BV16" s="14"/>
    </row>
    <row r="17" spans="1:74" s="20" customFormat="1" ht="21.75" customHeight="1">
      <c r="A17" s="52" t="s">
        <v>81</v>
      </c>
      <c r="B17" s="53">
        <v>1824</v>
      </c>
      <c r="C17" s="54">
        <v>1683</v>
      </c>
      <c r="D17" s="40">
        <f t="shared" si="0"/>
        <v>92.26973684210526</v>
      </c>
      <c r="E17" s="39">
        <f t="shared" si="1"/>
        <v>-141</v>
      </c>
      <c r="F17" s="53">
        <v>889</v>
      </c>
      <c r="G17" s="53">
        <v>615</v>
      </c>
      <c r="H17" s="40">
        <f t="shared" si="2"/>
        <v>69.17885264341957</v>
      </c>
      <c r="I17" s="39">
        <f t="shared" si="3"/>
        <v>-274</v>
      </c>
      <c r="J17" s="53">
        <v>921</v>
      </c>
      <c r="K17" s="53">
        <v>985</v>
      </c>
      <c r="L17" s="40">
        <f t="shared" si="4"/>
        <v>106.94896851248643</v>
      </c>
      <c r="M17" s="39">
        <f t="shared" si="5"/>
        <v>64</v>
      </c>
      <c r="N17" s="55">
        <v>111</v>
      </c>
      <c r="O17" s="53">
        <v>210</v>
      </c>
      <c r="P17" s="41">
        <f t="shared" si="6"/>
        <v>189.1891891891892</v>
      </c>
      <c r="Q17" s="42">
        <f t="shared" si="7"/>
        <v>99</v>
      </c>
      <c r="R17" s="53">
        <v>362</v>
      </c>
      <c r="S17" s="55">
        <v>373</v>
      </c>
      <c r="T17" s="41">
        <f t="shared" si="8"/>
        <v>103.03867403314916</v>
      </c>
      <c r="U17" s="39">
        <f t="shared" si="9"/>
        <v>11</v>
      </c>
      <c r="V17" s="42"/>
      <c r="W17" s="42"/>
      <c r="X17" s="41" t="e">
        <f t="shared" si="10"/>
        <v>#DIV/0!</v>
      </c>
      <c r="Y17" s="42">
        <f t="shared" si="11"/>
        <v>0</v>
      </c>
      <c r="Z17" s="211">
        <v>2367</v>
      </c>
      <c r="AA17" s="53">
        <v>4109</v>
      </c>
      <c r="AB17" s="40">
        <f t="shared" si="12"/>
        <v>173.59526827207438</v>
      </c>
      <c r="AC17" s="39">
        <f t="shared" si="13"/>
        <v>1742</v>
      </c>
      <c r="AD17" s="211">
        <v>1568</v>
      </c>
      <c r="AE17" s="53">
        <v>1668</v>
      </c>
      <c r="AF17" s="40">
        <f t="shared" si="14"/>
        <v>106.37755102040816</v>
      </c>
      <c r="AG17" s="39">
        <f t="shared" si="15"/>
        <v>100</v>
      </c>
      <c r="AH17" s="211">
        <v>489</v>
      </c>
      <c r="AI17" s="54">
        <v>1353</v>
      </c>
      <c r="AJ17" s="40">
        <f t="shared" si="16"/>
        <v>276.6871165644172</v>
      </c>
      <c r="AK17" s="39">
        <f t="shared" si="17"/>
        <v>864</v>
      </c>
      <c r="AL17" s="53">
        <v>636</v>
      </c>
      <c r="AM17" s="53">
        <v>680</v>
      </c>
      <c r="AN17" s="41">
        <f t="shared" si="18"/>
        <v>106.91823899371069</v>
      </c>
      <c r="AO17" s="39">
        <f t="shared" si="19"/>
        <v>44</v>
      </c>
      <c r="AP17" s="45">
        <f t="shared" si="20"/>
        <v>-1373</v>
      </c>
      <c r="AQ17" s="46">
        <f t="shared" si="21"/>
        <v>-1102</v>
      </c>
      <c r="AR17" s="46">
        <v>2558</v>
      </c>
      <c r="AS17" s="47">
        <v>2252</v>
      </c>
      <c r="AT17" s="56">
        <v>147</v>
      </c>
      <c r="AU17" s="56">
        <v>192</v>
      </c>
      <c r="AV17" s="49">
        <f t="shared" si="32"/>
        <v>130.6</v>
      </c>
      <c r="AW17" s="48">
        <f t="shared" si="22"/>
        <v>45</v>
      </c>
      <c r="AX17" s="57">
        <v>1025</v>
      </c>
      <c r="AY17" s="53">
        <v>1388</v>
      </c>
      <c r="AZ17" s="41">
        <f t="shared" si="23"/>
        <v>135.4</v>
      </c>
      <c r="BA17" s="39">
        <f t="shared" si="24"/>
        <v>363</v>
      </c>
      <c r="BB17" s="53">
        <v>639</v>
      </c>
      <c r="BC17" s="53">
        <v>533</v>
      </c>
      <c r="BD17" s="41">
        <f t="shared" si="25"/>
        <v>83.4115805946792</v>
      </c>
      <c r="BE17" s="39">
        <f t="shared" si="26"/>
        <v>-106</v>
      </c>
      <c r="BF17" s="53">
        <v>562</v>
      </c>
      <c r="BG17" s="53">
        <v>420</v>
      </c>
      <c r="BH17" s="41">
        <f t="shared" si="27"/>
        <v>74.73309608540926</v>
      </c>
      <c r="BI17" s="39">
        <f t="shared" si="28"/>
        <v>-142</v>
      </c>
      <c r="BJ17" s="58">
        <v>1985.4889589905363</v>
      </c>
      <c r="BK17" s="53">
        <v>2158.6907449209934</v>
      </c>
      <c r="BL17" s="39">
        <f t="shared" si="29"/>
        <v>173.20178593045716</v>
      </c>
      <c r="BM17" s="53">
        <v>21</v>
      </c>
      <c r="BN17" s="53">
        <v>35</v>
      </c>
      <c r="BO17" s="41">
        <f t="shared" si="30"/>
        <v>166.7</v>
      </c>
      <c r="BP17" s="39">
        <f t="shared" si="31"/>
        <v>14</v>
      </c>
      <c r="BQ17" s="214">
        <v>399</v>
      </c>
      <c r="BR17" s="51"/>
      <c r="BS17" s="51"/>
      <c r="BT17" s="51"/>
      <c r="BU17" s="14"/>
      <c r="BV17" s="14"/>
    </row>
    <row r="18" spans="1:74" s="20" customFormat="1" ht="21.75" customHeight="1">
      <c r="A18" s="52" t="s">
        <v>82</v>
      </c>
      <c r="B18" s="53">
        <v>974</v>
      </c>
      <c r="C18" s="54">
        <v>809</v>
      </c>
      <c r="D18" s="40">
        <f t="shared" si="0"/>
        <v>83.05954825462013</v>
      </c>
      <c r="E18" s="39">
        <f t="shared" si="1"/>
        <v>-165</v>
      </c>
      <c r="F18" s="53">
        <v>533</v>
      </c>
      <c r="G18" s="53">
        <v>471</v>
      </c>
      <c r="H18" s="40">
        <f t="shared" si="2"/>
        <v>88.36772983114447</v>
      </c>
      <c r="I18" s="39">
        <f t="shared" si="3"/>
        <v>-62</v>
      </c>
      <c r="J18" s="53">
        <v>429</v>
      </c>
      <c r="K18" s="53">
        <v>442</v>
      </c>
      <c r="L18" s="40">
        <f t="shared" si="4"/>
        <v>103.03030303030303</v>
      </c>
      <c r="M18" s="39">
        <f t="shared" si="5"/>
        <v>13</v>
      </c>
      <c r="N18" s="55">
        <v>39</v>
      </c>
      <c r="O18" s="53">
        <v>105</v>
      </c>
      <c r="P18" s="41">
        <f t="shared" si="6"/>
        <v>269.2307692307692</v>
      </c>
      <c r="Q18" s="42">
        <f t="shared" si="7"/>
        <v>66</v>
      </c>
      <c r="R18" s="53">
        <v>154</v>
      </c>
      <c r="S18" s="55">
        <v>159</v>
      </c>
      <c r="T18" s="41">
        <f t="shared" si="8"/>
        <v>103.24675324675326</v>
      </c>
      <c r="U18" s="39">
        <f t="shared" si="9"/>
        <v>5</v>
      </c>
      <c r="V18" s="42"/>
      <c r="W18" s="42"/>
      <c r="X18" s="41" t="e">
        <f t="shared" si="10"/>
        <v>#DIV/0!</v>
      </c>
      <c r="Y18" s="42">
        <f t="shared" si="11"/>
        <v>0</v>
      </c>
      <c r="Z18" s="211">
        <v>1174</v>
      </c>
      <c r="AA18" s="53">
        <v>1904</v>
      </c>
      <c r="AB18" s="40">
        <f t="shared" si="12"/>
        <v>162.18057921635435</v>
      </c>
      <c r="AC18" s="39">
        <f t="shared" si="13"/>
        <v>730</v>
      </c>
      <c r="AD18" s="211">
        <v>759</v>
      </c>
      <c r="AE18" s="53">
        <v>794</v>
      </c>
      <c r="AF18" s="40">
        <f t="shared" si="14"/>
        <v>104.61133069828723</v>
      </c>
      <c r="AG18" s="39">
        <f t="shared" si="15"/>
        <v>35</v>
      </c>
      <c r="AH18" s="211">
        <v>348</v>
      </c>
      <c r="AI18" s="54">
        <v>746</v>
      </c>
      <c r="AJ18" s="40">
        <f t="shared" si="16"/>
        <v>214.36781609195404</v>
      </c>
      <c r="AK18" s="39">
        <f t="shared" si="17"/>
        <v>398</v>
      </c>
      <c r="AL18" s="53">
        <v>277</v>
      </c>
      <c r="AM18" s="53">
        <v>364</v>
      </c>
      <c r="AN18" s="41">
        <f t="shared" si="18"/>
        <v>131.40794223826714</v>
      </c>
      <c r="AO18" s="39">
        <f t="shared" si="19"/>
        <v>87</v>
      </c>
      <c r="AP18" s="45">
        <f t="shared" si="20"/>
        <v>-2752</v>
      </c>
      <c r="AQ18" s="46">
        <f t="shared" si="21"/>
        <v>-2945</v>
      </c>
      <c r="AR18" s="46">
        <v>3396</v>
      </c>
      <c r="AS18" s="47">
        <v>3463</v>
      </c>
      <c r="AT18" s="56">
        <v>97</v>
      </c>
      <c r="AU18" s="56">
        <v>117</v>
      </c>
      <c r="AV18" s="49">
        <f t="shared" si="32"/>
        <v>120.6</v>
      </c>
      <c r="AW18" s="48">
        <f t="shared" si="22"/>
        <v>20</v>
      </c>
      <c r="AX18" s="57">
        <v>492</v>
      </c>
      <c r="AY18" s="53">
        <v>508</v>
      </c>
      <c r="AZ18" s="41">
        <f t="shared" si="23"/>
        <v>103.3</v>
      </c>
      <c r="BA18" s="39">
        <f t="shared" si="24"/>
        <v>16</v>
      </c>
      <c r="BB18" s="53">
        <v>330</v>
      </c>
      <c r="BC18" s="53">
        <v>291</v>
      </c>
      <c r="BD18" s="41">
        <f t="shared" si="25"/>
        <v>88.18181818181819</v>
      </c>
      <c r="BE18" s="39">
        <f t="shared" si="26"/>
        <v>-39</v>
      </c>
      <c r="BF18" s="53">
        <v>230</v>
      </c>
      <c r="BG18" s="53">
        <v>219</v>
      </c>
      <c r="BH18" s="41">
        <f t="shared" si="27"/>
        <v>95.21739130434783</v>
      </c>
      <c r="BI18" s="39">
        <f t="shared" si="28"/>
        <v>-11</v>
      </c>
      <c r="BJ18" s="58">
        <v>1462.1145374449338</v>
      </c>
      <c r="BK18" s="53">
        <v>1967.3469387755101</v>
      </c>
      <c r="BL18" s="39">
        <f t="shared" si="29"/>
        <v>505.2324013305763</v>
      </c>
      <c r="BM18" s="53">
        <v>19</v>
      </c>
      <c r="BN18" s="53">
        <v>30</v>
      </c>
      <c r="BO18" s="41">
        <f t="shared" si="30"/>
        <v>157.9</v>
      </c>
      <c r="BP18" s="39">
        <f t="shared" si="31"/>
        <v>11</v>
      </c>
      <c r="BQ18" s="214">
        <v>8</v>
      </c>
      <c r="BR18" s="51"/>
      <c r="BS18" s="51"/>
      <c r="BT18" s="51"/>
      <c r="BU18" s="14"/>
      <c r="BV18" s="14"/>
    </row>
    <row r="19" spans="1:74" s="20" customFormat="1" ht="21.75" customHeight="1">
      <c r="A19" s="52" t="s">
        <v>83</v>
      </c>
      <c r="B19" s="53">
        <v>675</v>
      </c>
      <c r="C19" s="54">
        <v>665</v>
      </c>
      <c r="D19" s="40">
        <f t="shared" si="0"/>
        <v>98.51851851851852</v>
      </c>
      <c r="E19" s="39">
        <f t="shared" si="1"/>
        <v>-10</v>
      </c>
      <c r="F19" s="53">
        <v>277</v>
      </c>
      <c r="G19" s="53">
        <v>259</v>
      </c>
      <c r="H19" s="40">
        <f t="shared" si="2"/>
        <v>93.50180505415162</v>
      </c>
      <c r="I19" s="39">
        <f t="shared" si="3"/>
        <v>-18</v>
      </c>
      <c r="J19" s="53">
        <v>410</v>
      </c>
      <c r="K19" s="53">
        <v>390</v>
      </c>
      <c r="L19" s="40">
        <f t="shared" si="4"/>
        <v>95.1219512195122</v>
      </c>
      <c r="M19" s="39">
        <f t="shared" si="5"/>
        <v>-20</v>
      </c>
      <c r="N19" s="55">
        <v>202</v>
      </c>
      <c r="O19" s="53">
        <v>181</v>
      </c>
      <c r="P19" s="41">
        <f t="shared" si="6"/>
        <v>89.60396039603961</v>
      </c>
      <c r="Q19" s="42">
        <f t="shared" si="7"/>
        <v>-21</v>
      </c>
      <c r="R19" s="53">
        <v>79</v>
      </c>
      <c r="S19" s="55">
        <v>123</v>
      </c>
      <c r="T19" s="41">
        <f t="shared" si="8"/>
        <v>155.69620253164558</v>
      </c>
      <c r="U19" s="39">
        <f t="shared" si="9"/>
        <v>44</v>
      </c>
      <c r="V19" s="42"/>
      <c r="W19" s="42"/>
      <c r="X19" s="41" t="e">
        <f t="shared" si="10"/>
        <v>#DIV/0!</v>
      </c>
      <c r="Y19" s="42">
        <f t="shared" si="11"/>
        <v>0</v>
      </c>
      <c r="Z19" s="211">
        <v>1483</v>
      </c>
      <c r="AA19" s="53">
        <v>3710</v>
      </c>
      <c r="AB19" s="40">
        <f t="shared" si="12"/>
        <v>250.1685772083614</v>
      </c>
      <c r="AC19" s="39">
        <f t="shared" si="13"/>
        <v>2227</v>
      </c>
      <c r="AD19" s="211">
        <v>553</v>
      </c>
      <c r="AE19" s="53">
        <v>661</v>
      </c>
      <c r="AF19" s="40">
        <f t="shared" si="14"/>
        <v>119.52983725135624</v>
      </c>
      <c r="AG19" s="39">
        <f t="shared" si="15"/>
        <v>108</v>
      </c>
      <c r="AH19" s="211">
        <v>811</v>
      </c>
      <c r="AI19" s="54">
        <v>2524</v>
      </c>
      <c r="AJ19" s="40">
        <f t="shared" si="16"/>
        <v>311.22071516646116</v>
      </c>
      <c r="AK19" s="39">
        <f t="shared" si="17"/>
        <v>1713</v>
      </c>
      <c r="AL19" s="53">
        <v>306</v>
      </c>
      <c r="AM19" s="53">
        <v>229</v>
      </c>
      <c r="AN19" s="41">
        <f t="shared" si="18"/>
        <v>74.83660130718954</v>
      </c>
      <c r="AO19" s="39">
        <f t="shared" si="19"/>
        <v>-77</v>
      </c>
      <c r="AP19" s="45">
        <f t="shared" si="20"/>
        <v>-4177</v>
      </c>
      <c r="AQ19" s="46">
        <f t="shared" si="21"/>
        <v>-4141</v>
      </c>
      <c r="AR19" s="46">
        <v>4563</v>
      </c>
      <c r="AS19" s="47">
        <v>4514</v>
      </c>
      <c r="AT19" s="56">
        <v>90</v>
      </c>
      <c r="AU19" s="56">
        <v>99</v>
      </c>
      <c r="AV19" s="49">
        <f t="shared" si="32"/>
        <v>110</v>
      </c>
      <c r="AW19" s="48">
        <f t="shared" si="22"/>
        <v>9</v>
      </c>
      <c r="AX19" s="57">
        <v>424</v>
      </c>
      <c r="AY19" s="53">
        <v>444</v>
      </c>
      <c r="AZ19" s="41">
        <f t="shared" si="23"/>
        <v>104.7</v>
      </c>
      <c r="BA19" s="39">
        <f t="shared" si="24"/>
        <v>20</v>
      </c>
      <c r="BB19" s="53">
        <v>289</v>
      </c>
      <c r="BC19" s="53">
        <v>292</v>
      </c>
      <c r="BD19" s="41">
        <f t="shared" si="25"/>
        <v>101.03806228373702</v>
      </c>
      <c r="BE19" s="39">
        <f t="shared" si="26"/>
        <v>3</v>
      </c>
      <c r="BF19" s="53">
        <v>218</v>
      </c>
      <c r="BG19" s="53">
        <v>215</v>
      </c>
      <c r="BH19" s="41">
        <f t="shared" si="27"/>
        <v>98.62385321100918</v>
      </c>
      <c r="BI19" s="39">
        <f t="shared" si="28"/>
        <v>-3</v>
      </c>
      <c r="BJ19" s="58">
        <v>1624.0343347639484</v>
      </c>
      <c r="BK19" s="53">
        <v>2102.834008097166</v>
      </c>
      <c r="BL19" s="39">
        <f t="shared" si="29"/>
        <v>478.7996733332177</v>
      </c>
      <c r="BM19" s="53">
        <v>7</v>
      </c>
      <c r="BN19" s="53">
        <v>8</v>
      </c>
      <c r="BO19" s="41">
        <f t="shared" si="30"/>
        <v>114.3</v>
      </c>
      <c r="BP19" s="39">
        <f t="shared" si="31"/>
        <v>1</v>
      </c>
      <c r="BQ19" s="214">
        <v>90</v>
      </c>
      <c r="BR19" s="51"/>
      <c r="BS19" s="51"/>
      <c r="BT19" s="51"/>
      <c r="BU19" s="14"/>
      <c r="BV19" s="14"/>
    </row>
    <row r="20" spans="1:74" s="60" customFormat="1" ht="21.75" customHeight="1">
      <c r="A20" s="59" t="s">
        <v>84</v>
      </c>
      <c r="B20" s="53">
        <v>1421</v>
      </c>
      <c r="C20" s="54">
        <v>1481</v>
      </c>
      <c r="D20" s="40">
        <f t="shared" si="0"/>
        <v>104.22237860661505</v>
      </c>
      <c r="E20" s="39">
        <f t="shared" si="1"/>
        <v>60</v>
      </c>
      <c r="F20" s="53">
        <v>773</v>
      </c>
      <c r="G20" s="53">
        <v>859</v>
      </c>
      <c r="H20" s="40">
        <f t="shared" si="2"/>
        <v>111.1254851228978</v>
      </c>
      <c r="I20" s="39">
        <f t="shared" si="3"/>
        <v>86</v>
      </c>
      <c r="J20" s="53">
        <v>777</v>
      </c>
      <c r="K20" s="53">
        <v>773</v>
      </c>
      <c r="L20" s="40">
        <f t="shared" si="4"/>
        <v>99.48519948519949</v>
      </c>
      <c r="M20" s="39">
        <f t="shared" si="5"/>
        <v>-4</v>
      </c>
      <c r="N20" s="55">
        <v>370</v>
      </c>
      <c r="O20" s="53">
        <v>311</v>
      </c>
      <c r="P20" s="41">
        <f t="shared" si="6"/>
        <v>84.05405405405405</v>
      </c>
      <c r="Q20" s="42">
        <f t="shared" si="7"/>
        <v>-59</v>
      </c>
      <c r="R20" s="53">
        <v>70</v>
      </c>
      <c r="S20" s="55">
        <v>75</v>
      </c>
      <c r="T20" s="41">
        <f t="shared" si="8"/>
        <v>107.14285714285714</v>
      </c>
      <c r="U20" s="39">
        <f t="shared" si="9"/>
        <v>5</v>
      </c>
      <c r="V20" s="42"/>
      <c r="W20" s="42"/>
      <c r="X20" s="41" t="e">
        <f t="shared" si="10"/>
        <v>#DIV/0!</v>
      </c>
      <c r="Y20" s="42" t="s">
        <v>8</v>
      </c>
      <c r="Z20" s="211">
        <v>1991</v>
      </c>
      <c r="AA20" s="53">
        <v>2616</v>
      </c>
      <c r="AB20" s="40">
        <f t="shared" si="12"/>
        <v>131.39126067302863</v>
      </c>
      <c r="AC20" s="39">
        <f t="shared" si="13"/>
        <v>625</v>
      </c>
      <c r="AD20" s="211">
        <v>1042</v>
      </c>
      <c r="AE20" s="53">
        <v>1403</v>
      </c>
      <c r="AF20" s="40">
        <f t="shared" si="14"/>
        <v>134.64491362763914</v>
      </c>
      <c r="AG20" s="39">
        <f t="shared" si="15"/>
        <v>361</v>
      </c>
      <c r="AH20" s="211">
        <v>576</v>
      </c>
      <c r="AI20" s="54">
        <v>749</v>
      </c>
      <c r="AJ20" s="40">
        <f t="shared" si="16"/>
        <v>130.03472222222223</v>
      </c>
      <c r="AK20" s="39">
        <f t="shared" si="17"/>
        <v>173</v>
      </c>
      <c r="AL20" s="53">
        <v>364</v>
      </c>
      <c r="AM20" s="53">
        <v>334</v>
      </c>
      <c r="AN20" s="41">
        <f t="shared" si="18"/>
        <v>91.75824175824175</v>
      </c>
      <c r="AO20" s="39">
        <f t="shared" si="19"/>
        <v>-30</v>
      </c>
      <c r="AP20" s="45">
        <f t="shared" si="20"/>
        <v>-1582</v>
      </c>
      <c r="AQ20" s="46">
        <f t="shared" si="21"/>
        <v>-1967</v>
      </c>
      <c r="AR20" s="46">
        <v>2397</v>
      </c>
      <c r="AS20" s="47">
        <v>2796</v>
      </c>
      <c r="AT20" s="56">
        <v>141</v>
      </c>
      <c r="AU20" s="56">
        <v>138</v>
      </c>
      <c r="AV20" s="49">
        <f t="shared" si="32"/>
        <v>97.9</v>
      </c>
      <c r="AW20" s="48">
        <f t="shared" si="22"/>
        <v>-3</v>
      </c>
      <c r="AX20" s="57">
        <v>676</v>
      </c>
      <c r="AY20" s="53">
        <v>791</v>
      </c>
      <c r="AZ20" s="41">
        <f t="shared" si="23"/>
        <v>117</v>
      </c>
      <c r="BA20" s="39">
        <f t="shared" si="24"/>
        <v>115</v>
      </c>
      <c r="BB20" s="53">
        <v>606</v>
      </c>
      <c r="BC20" s="53">
        <v>652</v>
      </c>
      <c r="BD20" s="41">
        <f t="shared" si="25"/>
        <v>107.59075907590758</v>
      </c>
      <c r="BE20" s="39">
        <f t="shared" si="26"/>
        <v>46</v>
      </c>
      <c r="BF20" s="53">
        <v>490</v>
      </c>
      <c r="BG20" s="53">
        <v>476</v>
      </c>
      <c r="BH20" s="41">
        <f t="shared" si="27"/>
        <v>97.14285714285714</v>
      </c>
      <c r="BI20" s="39">
        <f t="shared" si="28"/>
        <v>-14</v>
      </c>
      <c r="BJ20" s="58">
        <v>1727.659574468085</v>
      </c>
      <c r="BK20" s="53">
        <v>2200.4474272930647</v>
      </c>
      <c r="BL20" s="39">
        <f t="shared" si="29"/>
        <v>472.7878528249796</v>
      </c>
      <c r="BM20" s="53">
        <v>21</v>
      </c>
      <c r="BN20" s="53">
        <v>57</v>
      </c>
      <c r="BO20" s="41">
        <f t="shared" si="30"/>
        <v>271.4</v>
      </c>
      <c r="BP20" s="39">
        <f t="shared" si="31"/>
        <v>36</v>
      </c>
      <c r="BQ20" s="214">
        <v>33</v>
      </c>
      <c r="BR20" s="51"/>
      <c r="BS20" s="51"/>
      <c r="BT20" s="51"/>
      <c r="BU20" s="14"/>
      <c r="BV20" s="14"/>
    </row>
    <row r="21" spans="1:74" s="20" customFormat="1" ht="21.75" customHeight="1">
      <c r="A21" s="52" t="s">
        <v>85</v>
      </c>
      <c r="B21" s="53">
        <v>1165</v>
      </c>
      <c r="C21" s="54">
        <v>1476</v>
      </c>
      <c r="D21" s="40">
        <f t="shared" si="0"/>
        <v>126.69527896995709</v>
      </c>
      <c r="E21" s="39">
        <f t="shared" si="1"/>
        <v>311</v>
      </c>
      <c r="F21" s="53">
        <v>315</v>
      </c>
      <c r="G21" s="53">
        <v>405</v>
      </c>
      <c r="H21" s="40">
        <f t="shared" si="2"/>
        <v>128.57142857142858</v>
      </c>
      <c r="I21" s="39">
        <f t="shared" si="3"/>
        <v>90</v>
      </c>
      <c r="J21" s="53">
        <v>780</v>
      </c>
      <c r="K21" s="53">
        <v>919</v>
      </c>
      <c r="L21" s="40">
        <f t="shared" si="4"/>
        <v>117.82051282051282</v>
      </c>
      <c r="M21" s="39">
        <f t="shared" si="5"/>
        <v>139</v>
      </c>
      <c r="N21" s="55">
        <v>53</v>
      </c>
      <c r="O21" s="53">
        <v>30</v>
      </c>
      <c r="P21" s="41">
        <f t="shared" si="6"/>
        <v>56.60377358490566</v>
      </c>
      <c r="Q21" s="42">
        <f t="shared" si="7"/>
        <v>-23</v>
      </c>
      <c r="R21" s="53">
        <v>322</v>
      </c>
      <c r="S21" s="55">
        <v>326</v>
      </c>
      <c r="T21" s="41">
        <f t="shared" si="8"/>
        <v>101.24223602484473</v>
      </c>
      <c r="U21" s="39">
        <f t="shared" si="9"/>
        <v>4</v>
      </c>
      <c r="V21" s="42"/>
      <c r="W21" s="42"/>
      <c r="X21" s="41" t="e">
        <f t="shared" si="10"/>
        <v>#DIV/0!</v>
      </c>
      <c r="Y21" s="42">
        <f aca="true" t="shared" si="33" ref="Y21:Y34">W21-V21</f>
        <v>0</v>
      </c>
      <c r="Z21" s="211">
        <v>1185</v>
      </c>
      <c r="AA21" s="53">
        <v>1975</v>
      </c>
      <c r="AB21" s="40">
        <f t="shared" si="12"/>
        <v>166.66666666666669</v>
      </c>
      <c r="AC21" s="39">
        <f t="shared" si="13"/>
        <v>790</v>
      </c>
      <c r="AD21" s="211">
        <v>1032</v>
      </c>
      <c r="AE21" s="53">
        <v>1466</v>
      </c>
      <c r="AF21" s="40">
        <f t="shared" si="14"/>
        <v>142.0542635658915</v>
      </c>
      <c r="AG21" s="39">
        <f t="shared" si="15"/>
        <v>434</v>
      </c>
      <c r="AH21" s="211">
        <v>65</v>
      </c>
      <c r="AI21" s="54">
        <v>309</v>
      </c>
      <c r="AJ21" s="40">
        <f t="shared" si="16"/>
        <v>475.38461538461536</v>
      </c>
      <c r="AK21" s="39">
        <f t="shared" si="17"/>
        <v>244</v>
      </c>
      <c r="AL21" s="53">
        <v>329</v>
      </c>
      <c r="AM21" s="53">
        <v>393</v>
      </c>
      <c r="AN21" s="41">
        <f t="shared" si="18"/>
        <v>119.45288753799392</v>
      </c>
      <c r="AO21" s="39">
        <f t="shared" si="19"/>
        <v>64</v>
      </c>
      <c r="AP21" s="45">
        <f t="shared" si="20"/>
        <v>-4492</v>
      </c>
      <c r="AQ21" s="46">
        <f t="shared" si="21"/>
        <v>-3698</v>
      </c>
      <c r="AR21" s="46">
        <v>5375</v>
      </c>
      <c r="AS21" s="47">
        <v>4751</v>
      </c>
      <c r="AT21" s="56">
        <v>67</v>
      </c>
      <c r="AU21" s="56">
        <v>118</v>
      </c>
      <c r="AV21" s="49">
        <f t="shared" si="32"/>
        <v>176.1</v>
      </c>
      <c r="AW21" s="48">
        <f t="shared" si="22"/>
        <v>51</v>
      </c>
      <c r="AX21" s="57">
        <v>767</v>
      </c>
      <c r="AY21" s="53">
        <v>981</v>
      </c>
      <c r="AZ21" s="41">
        <f t="shared" si="23"/>
        <v>127.9</v>
      </c>
      <c r="BA21" s="39">
        <f t="shared" si="24"/>
        <v>214</v>
      </c>
      <c r="BB21" s="53">
        <v>282</v>
      </c>
      <c r="BC21" s="53">
        <v>423</v>
      </c>
      <c r="BD21" s="41">
        <f t="shared" si="25"/>
        <v>150</v>
      </c>
      <c r="BE21" s="39">
        <f t="shared" si="26"/>
        <v>141</v>
      </c>
      <c r="BF21" s="53">
        <v>218</v>
      </c>
      <c r="BG21" s="53">
        <v>353</v>
      </c>
      <c r="BH21" s="41">
        <f t="shared" si="27"/>
        <v>161.92660550458714</v>
      </c>
      <c r="BI21" s="39">
        <f t="shared" si="28"/>
        <v>135</v>
      </c>
      <c r="BJ21" s="58">
        <v>2090.70796460177</v>
      </c>
      <c r="BK21" s="53">
        <v>2816.279069767442</v>
      </c>
      <c r="BL21" s="39">
        <f t="shared" si="29"/>
        <v>725.5711051656717</v>
      </c>
      <c r="BM21" s="53">
        <v>12</v>
      </c>
      <c r="BN21" s="53">
        <v>29</v>
      </c>
      <c r="BO21" s="41">
        <f t="shared" si="30"/>
        <v>241.7</v>
      </c>
      <c r="BP21" s="39">
        <f t="shared" si="31"/>
        <v>17</v>
      </c>
      <c r="BQ21" s="214">
        <v>167</v>
      </c>
      <c r="BR21" s="51"/>
      <c r="BS21" s="51"/>
      <c r="BT21" s="51"/>
      <c r="BU21" s="14"/>
      <c r="BV21" s="14"/>
    </row>
    <row r="22" spans="1:74" s="20" customFormat="1" ht="21.75" customHeight="1">
      <c r="A22" s="52" t="s">
        <v>86</v>
      </c>
      <c r="B22" s="53">
        <v>2139</v>
      </c>
      <c r="C22" s="54">
        <v>2135</v>
      </c>
      <c r="D22" s="40">
        <f t="shared" si="0"/>
        <v>99.81299672744272</v>
      </c>
      <c r="E22" s="39">
        <f t="shared" si="1"/>
        <v>-4</v>
      </c>
      <c r="F22" s="53">
        <v>548</v>
      </c>
      <c r="G22" s="53">
        <v>534</v>
      </c>
      <c r="H22" s="40">
        <f t="shared" si="2"/>
        <v>97.44525547445255</v>
      </c>
      <c r="I22" s="39">
        <f t="shared" si="3"/>
        <v>-14</v>
      </c>
      <c r="J22" s="53">
        <v>1600</v>
      </c>
      <c r="K22" s="53">
        <v>1719</v>
      </c>
      <c r="L22" s="40">
        <f t="shared" si="4"/>
        <v>107.43750000000001</v>
      </c>
      <c r="M22" s="39">
        <f t="shared" si="5"/>
        <v>119</v>
      </c>
      <c r="N22" s="55">
        <v>367</v>
      </c>
      <c r="O22" s="53">
        <v>421</v>
      </c>
      <c r="P22" s="41">
        <f t="shared" si="6"/>
        <v>114.71389645776566</v>
      </c>
      <c r="Q22" s="42">
        <f t="shared" si="7"/>
        <v>54</v>
      </c>
      <c r="R22" s="53">
        <v>398</v>
      </c>
      <c r="S22" s="55">
        <v>458</v>
      </c>
      <c r="T22" s="41">
        <f t="shared" si="8"/>
        <v>115.07537688442211</v>
      </c>
      <c r="U22" s="39">
        <f t="shared" si="9"/>
        <v>60</v>
      </c>
      <c r="V22" s="42"/>
      <c r="W22" s="42"/>
      <c r="X22" s="41" t="e">
        <f t="shared" si="10"/>
        <v>#DIV/0!</v>
      </c>
      <c r="Y22" s="42">
        <f t="shared" si="33"/>
        <v>0</v>
      </c>
      <c r="Z22" s="211">
        <v>3374</v>
      </c>
      <c r="AA22" s="53">
        <v>6384</v>
      </c>
      <c r="AB22" s="40">
        <f t="shared" si="12"/>
        <v>189.2116182572614</v>
      </c>
      <c r="AC22" s="39">
        <f t="shared" si="13"/>
        <v>3010</v>
      </c>
      <c r="AD22" s="211">
        <v>1987</v>
      </c>
      <c r="AE22" s="53">
        <v>2097</v>
      </c>
      <c r="AF22" s="40">
        <f t="shared" si="14"/>
        <v>105.53598389531957</v>
      </c>
      <c r="AG22" s="39">
        <f t="shared" si="15"/>
        <v>110</v>
      </c>
      <c r="AH22" s="211">
        <v>905</v>
      </c>
      <c r="AI22" s="54">
        <v>3125</v>
      </c>
      <c r="AJ22" s="40">
        <f t="shared" si="16"/>
        <v>345.30386740331494</v>
      </c>
      <c r="AK22" s="39">
        <f t="shared" si="17"/>
        <v>2220</v>
      </c>
      <c r="AL22" s="53">
        <v>572</v>
      </c>
      <c r="AM22" s="53">
        <v>643</v>
      </c>
      <c r="AN22" s="41">
        <f t="shared" si="18"/>
        <v>112.41258741258741</v>
      </c>
      <c r="AO22" s="39">
        <f t="shared" si="19"/>
        <v>71</v>
      </c>
      <c r="AP22" s="45">
        <f t="shared" si="20"/>
        <v>-2110</v>
      </c>
      <c r="AQ22" s="46">
        <f t="shared" si="21"/>
        <v>-1894</v>
      </c>
      <c r="AR22" s="46">
        <v>3773</v>
      </c>
      <c r="AS22" s="47">
        <v>3588</v>
      </c>
      <c r="AT22" s="56">
        <v>154</v>
      </c>
      <c r="AU22" s="56">
        <v>161</v>
      </c>
      <c r="AV22" s="49">
        <f t="shared" si="32"/>
        <v>104.5</v>
      </c>
      <c r="AW22" s="48">
        <f t="shared" si="22"/>
        <v>7</v>
      </c>
      <c r="AX22" s="57">
        <v>1758</v>
      </c>
      <c r="AY22" s="53">
        <v>1979</v>
      </c>
      <c r="AZ22" s="41">
        <f t="shared" si="23"/>
        <v>112.6</v>
      </c>
      <c r="BA22" s="39">
        <f t="shared" si="24"/>
        <v>221</v>
      </c>
      <c r="BB22" s="53">
        <v>476</v>
      </c>
      <c r="BC22" s="53">
        <v>441</v>
      </c>
      <c r="BD22" s="41">
        <f t="shared" si="25"/>
        <v>92.64705882352942</v>
      </c>
      <c r="BE22" s="39">
        <f t="shared" si="26"/>
        <v>-35</v>
      </c>
      <c r="BF22" s="53">
        <v>431</v>
      </c>
      <c r="BG22" s="53">
        <v>396</v>
      </c>
      <c r="BH22" s="41">
        <f t="shared" si="27"/>
        <v>91.87935034802784</v>
      </c>
      <c r="BI22" s="39">
        <f t="shared" si="28"/>
        <v>-35</v>
      </c>
      <c r="BJ22" s="58">
        <v>1958.5815602836878</v>
      </c>
      <c r="BK22" s="53">
        <v>2820.15503875969</v>
      </c>
      <c r="BL22" s="39">
        <f t="shared" si="29"/>
        <v>861.573478476002</v>
      </c>
      <c r="BM22" s="53">
        <v>105</v>
      </c>
      <c r="BN22" s="53">
        <v>104</v>
      </c>
      <c r="BO22" s="41">
        <f t="shared" si="30"/>
        <v>99</v>
      </c>
      <c r="BP22" s="39">
        <f t="shared" si="31"/>
        <v>-1</v>
      </c>
      <c r="BQ22" s="214">
        <v>76</v>
      </c>
      <c r="BR22" s="51"/>
      <c r="BS22" s="51"/>
      <c r="BT22" s="51"/>
      <c r="BU22" s="14"/>
      <c r="BV22" s="14"/>
    </row>
    <row r="23" spans="1:74" s="20" customFormat="1" ht="21.75" customHeight="1">
      <c r="A23" s="52" t="s">
        <v>87</v>
      </c>
      <c r="B23" s="53">
        <v>1491</v>
      </c>
      <c r="C23" s="54">
        <v>1557</v>
      </c>
      <c r="D23" s="40">
        <f t="shared" si="0"/>
        <v>104.42655935613683</v>
      </c>
      <c r="E23" s="39">
        <f t="shared" si="1"/>
        <v>66</v>
      </c>
      <c r="F23" s="53">
        <v>588</v>
      </c>
      <c r="G23" s="53">
        <v>472</v>
      </c>
      <c r="H23" s="40">
        <f t="shared" si="2"/>
        <v>80.27210884353741</v>
      </c>
      <c r="I23" s="39">
        <f t="shared" si="3"/>
        <v>-116</v>
      </c>
      <c r="J23" s="53">
        <v>480</v>
      </c>
      <c r="K23" s="53">
        <v>509</v>
      </c>
      <c r="L23" s="40">
        <f t="shared" si="4"/>
        <v>106.04166666666666</v>
      </c>
      <c r="M23" s="39">
        <f t="shared" si="5"/>
        <v>29</v>
      </c>
      <c r="N23" s="55">
        <v>64</v>
      </c>
      <c r="O23" s="53">
        <v>99</v>
      </c>
      <c r="P23" s="41">
        <f t="shared" si="6"/>
        <v>154.6875</v>
      </c>
      <c r="Q23" s="42">
        <f t="shared" si="7"/>
        <v>35</v>
      </c>
      <c r="R23" s="53">
        <v>145</v>
      </c>
      <c r="S23" s="55">
        <v>122</v>
      </c>
      <c r="T23" s="41">
        <f t="shared" si="8"/>
        <v>84.13793103448276</v>
      </c>
      <c r="U23" s="39">
        <f t="shared" si="9"/>
        <v>-23</v>
      </c>
      <c r="V23" s="42"/>
      <c r="W23" s="42"/>
      <c r="X23" s="41" t="e">
        <f t="shared" si="10"/>
        <v>#DIV/0!</v>
      </c>
      <c r="Y23" s="42">
        <f t="shared" si="33"/>
        <v>0</v>
      </c>
      <c r="Z23" s="211">
        <v>1530</v>
      </c>
      <c r="AA23" s="53">
        <v>2814</v>
      </c>
      <c r="AB23" s="40">
        <f t="shared" si="12"/>
        <v>183.92156862745097</v>
      </c>
      <c r="AC23" s="39">
        <f t="shared" si="13"/>
        <v>1284</v>
      </c>
      <c r="AD23" s="211">
        <v>1227</v>
      </c>
      <c r="AE23" s="53">
        <v>1488</v>
      </c>
      <c r="AF23" s="40">
        <f t="shared" si="14"/>
        <v>121.27139364303179</v>
      </c>
      <c r="AG23" s="39">
        <f t="shared" si="15"/>
        <v>261</v>
      </c>
      <c r="AH23" s="211">
        <v>177</v>
      </c>
      <c r="AI23" s="54">
        <v>1010</v>
      </c>
      <c r="AJ23" s="40">
        <f t="shared" si="16"/>
        <v>570.6214689265537</v>
      </c>
      <c r="AK23" s="39">
        <f t="shared" si="17"/>
        <v>833</v>
      </c>
      <c r="AL23" s="53">
        <v>300</v>
      </c>
      <c r="AM23" s="53">
        <v>320</v>
      </c>
      <c r="AN23" s="41">
        <f t="shared" si="18"/>
        <v>106.66666666666667</v>
      </c>
      <c r="AO23" s="39">
        <f t="shared" si="19"/>
        <v>20</v>
      </c>
      <c r="AP23" s="45">
        <f t="shared" si="20"/>
        <v>-4563</v>
      </c>
      <c r="AQ23" s="46">
        <f t="shared" si="21"/>
        <v>-3948</v>
      </c>
      <c r="AR23" s="46">
        <v>5273</v>
      </c>
      <c r="AS23" s="47">
        <v>4674</v>
      </c>
      <c r="AT23" s="56">
        <v>78</v>
      </c>
      <c r="AU23" s="56">
        <v>83</v>
      </c>
      <c r="AV23" s="49">
        <f t="shared" si="32"/>
        <v>106.4</v>
      </c>
      <c r="AW23" s="48">
        <f t="shared" si="22"/>
        <v>5</v>
      </c>
      <c r="AX23" s="57">
        <v>611</v>
      </c>
      <c r="AY23" s="53">
        <v>560</v>
      </c>
      <c r="AZ23" s="41">
        <f t="shared" si="23"/>
        <v>91.7</v>
      </c>
      <c r="BA23" s="39">
        <f t="shared" si="24"/>
        <v>-51</v>
      </c>
      <c r="BB23" s="53">
        <v>781</v>
      </c>
      <c r="BC23" s="53">
        <v>831</v>
      </c>
      <c r="BD23" s="41">
        <f t="shared" si="25"/>
        <v>106.40204865556979</v>
      </c>
      <c r="BE23" s="39">
        <f t="shared" si="26"/>
        <v>50</v>
      </c>
      <c r="BF23" s="53">
        <v>661</v>
      </c>
      <c r="BG23" s="53">
        <v>653</v>
      </c>
      <c r="BH23" s="41">
        <f t="shared" si="27"/>
        <v>98.78971255673223</v>
      </c>
      <c r="BI23" s="39">
        <f t="shared" si="28"/>
        <v>-8</v>
      </c>
      <c r="BJ23" s="58">
        <v>1528.5714285714287</v>
      </c>
      <c r="BK23" s="53">
        <v>1951.9936204146732</v>
      </c>
      <c r="BL23" s="39">
        <f t="shared" si="29"/>
        <v>423.4221918432445</v>
      </c>
      <c r="BM23" s="53">
        <v>16</v>
      </c>
      <c r="BN23" s="53">
        <v>14</v>
      </c>
      <c r="BO23" s="41">
        <f t="shared" si="30"/>
        <v>87.5</v>
      </c>
      <c r="BP23" s="39">
        <f t="shared" si="31"/>
        <v>-2</v>
      </c>
      <c r="BQ23" s="214">
        <v>38</v>
      </c>
      <c r="BR23" s="51"/>
      <c r="BS23" s="51"/>
      <c r="BT23" s="51"/>
      <c r="BU23" s="14"/>
      <c r="BV23" s="14"/>
    </row>
    <row r="24" spans="1:74" s="20" customFormat="1" ht="21.75" customHeight="1">
      <c r="A24" s="52" t="s">
        <v>88</v>
      </c>
      <c r="B24" s="53">
        <v>1175</v>
      </c>
      <c r="C24" s="54">
        <v>1039</v>
      </c>
      <c r="D24" s="40">
        <f t="shared" si="0"/>
        <v>88.42553191489361</v>
      </c>
      <c r="E24" s="39">
        <f t="shared" si="1"/>
        <v>-136</v>
      </c>
      <c r="F24" s="53">
        <v>618</v>
      </c>
      <c r="G24" s="53">
        <v>520</v>
      </c>
      <c r="H24" s="40">
        <f t="shared" si="2"/>
        <v>84.14239482200647</v>
      </c>
      <c r="I24" s="39">
        <f t="shared" si="3"/>
        <v>-98</v>
      </c>
      <c r="J24" s="53">
        <v>1034</v>
      </c>
      <c r="K24" s="53">
        <v>880</v>
      </c>
      <c r="L24" s="40">
        <f t="shared" si="4"/>
        <v>85.1063829787234</v>
      </c>
      <c r="M24" s="39">
        <f t="shared" si="5"/>
        <v>-154</v>
      </c>
      <c r="N24" s="55">
        <v>492</v>
      </c>
      <c r="O24" s="53">
        <v>453</v>
      </c>
      <c r="P24" s="41">
        <f t="shared" si="6"/>
        <v>92.07317073170732</v>
      </c>
      <c r="Q24" s="42">
        <f t="shared" si="7"/>
        <v>-39</v>
      </c>
      <c r="R24" s="53">
        <v>170</v>
      </c>
      <c r="S24" s="55">
        <v>171</v>
      </c>
      <c r="T24" s="41">
        <f t="shared" si="8"/>
        <v>100.58823529411765</v>
      </c>
      <c r="U24" s="39">
        <f t="shared" si="9"/>
        <v>1</v>
      </c>
      <c r="V24" s="42"/>
      <c r="W24" s="42"/>
      <c r="X24" s="41" t="e">
        <f t="shared" si="10"/>
        <v>#DIV/0!</v>
      </c>
      <c r="Y24" s="42">
        <f t="shared" si="33"/>
        <v>0</v>
      </c>
      <c r="Z24" s="211">
        <v>1326</v>
      </c>
      <c r="AA24" s="53">
        <v>2689</v>
      </c>
      <c r="AB24" s="40">
        <f t="shared" si="12"/>
        <v>202.79034690799395</v>
      </c>
      <c r="AC24" s="39">
        <f t="shared" si="13"/>
        <v>1363</v>
      </c>
      <c r="AD24" s="211">
        <v>796</v>
      </c>
      <c r="AE24" s="53">
        <v>999</v>
      </c>
      <c r="AF24" s="40">
        <f t="shared" si="14"/>
        <v>125.50251256281406</v>
      </c>
      <c r="AG24" s="39">
        <f t="shared" si="15"/>
        <v>203</v>
      </c>
      <c r="AH24" s="211">
        <v>231</v>
      </c>
      <c r="AI24" s="54">
        <v>1004</v>
      </c>
      <c r="AJ24" s="40">
        <f t="shared" si="16"/>
        <v>434.6320346320346</v>
      </c>
      <c r="AK24" s="39">
        <f t="shared" si="17"/>
        <v>773</v>
      </c>
      <c r="AL24" s="53">
        <v>234</v>
      </c>
      <c r="AM24" s="53">
        <v>256</v>
      </c>
      <c r="AN24" s="41">
        <f t="shared" si="18"/>
        <v>109.40170940170941</v>
      </c>
      <c r="AO24" s="39">
        <f t="shared" si="19"/>
        <v>22</v>
      </c>
      <c r="AP24" s="45">
        <f t="shared" si="20"/>
        <v>-5298</v>
      </c>
      <c r="AQ24" s="46">
        <f t="shared" si="21"/>
        <v>-6136</v>
      </c>
      <c r="AR24" s="46">
        <v>6003</v>
      </c>
      <c r="AS24" s="47">
        <v>6736</v>
      </c>
      <c r="AT24" s="56">
        <v>229</v>
      </c>
      <c r="AU24" s="56">
        <v>225</v>
      </c>
      <c r="AV24" s="49">
        <f t="shared" si="32"/>
        <v>98.3</v>
      </c>
      <c r="AW24" s="48">
        <f t="shared" si="22"/>
        <v>-4</v>
      </c>
      <c r="AX24" s="57">
        <v>1030</v>
      </c>
      <c r="AY24" s="53">
        <v>997</v>
      </c>
      <c r="AZ24" s="41">
        <f t="shared" si="23"/>
        <v>96.8</v>
      </c>
      <c r="BA24" s="39">
        <f t="shared" si="24"/>
        <v>-33</v>
      </c>
      <c r="BB24" s="53">
        <v>470</v>
      </c>
      <c r="BC24" s="53">
        <v>439</v>
      </c>
      <c r="BD24" s="41">
        <f t="shared" si="25"/>
        <v>93.40425531914893</v>
      </c>
      <c r="BE24" s="39">
        <f t="shared" si="26"/>
        <v>-31</v>
      </c>
      <c r="BF24" s="53">
        <v>394</v>
      </c>
      <c r="BG24" s="53">
        <v>357</v>
      </c>
      <c r="BH24" s="41">
        <f t="shared" si="27"/>
        <v>90.60913705583756</v>
      </c>
      <c r="BI24" s="39">
        <f t="shared" si="28"/>
        <v>-37</v>
      </c>
      <c r="BJ24" s="58">
        <v>1745</v>
      </c>
      <c r="BK24" s="53">
        <v>2356.880733944954</v>
      </c>
      <c r="BL24" s="39">
        <f t="shared" si="29"/>
        <v>611.880733944954</v>
      </c>
      <c r="BM24" s="53">
        <v>14</v>
      </c>
      <c r="BN24" s="53">
        <v>79</v>
      </c>
      <c r="BO24" s="41">
        <f t="shared" si="30"/>
        <v>564.3</v>
      </c>
      <c r="BP24" s="39">
        <f t="shared" si="31"/>
        <v>65</v>
      </c>
      <c r="BQ24" s="214">
        <v>72</v>
      </c>
      <c r="BR24" s="51"/>
      <c r="BS24" s="51"/>
      <c r="BT24" s="51"/>
      <c r="BU24" s="14"/>
      <c r="BV24" s="14"/>
    </row>
    <row r="25" spans="1:74" s="20" customFormat="1" ht="21.75" customHeight="1">
      <c r="A25" s="52" t="s">
        <v>89</v>
      </c>
      <c r="B25" s="53">
        <v>1678</v>
      </c>
      <c r="C25" s="54">
        <v>1404</v>
      </c>
      <c r="D25" s="40">
        <f t="shared" si="0"/>
        <v>83.67103694874851</v>
      </c>
      <c r="E25" s="39">
        <f t="shared" si="1"/>
        <v>-274</v>
      </c>
      <c r="F25" s="53">
        <v>660</v>
      </c>
      <c r="G25" s="53">
        <v>603</v>
      </c>
      <c r="H25" s="40">
        <f t="shared" si="2"/>
        <v>91.36363636363637</v>
      </c>
      <c r="I25" s="39">
        <f t="shared" si="3"/>
        <v>-57</v>
      </c>
      <c r="J25" s="53">
        <v>681</v>
      </c>
      <c r="K25" s="53">
        <v>661</v>
      </c>
      <c r="L25" s="40">
        <f t="shared" si="4"/>
        <v>97.06314243759178</v>
      </c>
      <c r="M25" s="39">
        <f t="shared" si="5"/>
        <v>-20</v>
      </c>
      <c r="N25" s="55">
        <v>136</v>
      </c>
      <c r="O25" s="53">
        <v>102</v>
      </c>
      <c r="P25" s="41">
        <f t="shared" si="6"/>
        <v>75</v>
      </c>
      <c r="Q25" s="42">
        <f t="shared" si="7"/>
        <v>-34</v>
      </c>
      <c r="R25" s="53">
        <v>239</v>
      </c>
      <c r="S25" s="55">
        <v>148</v>
      </c>
      <c r="T25" s="41">
        <f t="shared" si="8"/>
        <v>61.92468619246861</v>
      </c>
      <c r="U25" s="39">
        <f t="shared" si="9"/>
        <v>-91</v>
      </c>
      <c r="V25" s="42"/>
      <c r="W25" s="42"/>
      <c r="X25" s="41" t="e">
        <f t="shared" si="10"/>
        <v>#DIV/0!</v>
      </c>
      <c r="Y25" s="42">
        <f t="shared" si="33"/>
        <v>0</v>
      </c>
      <c r="Z25" s="211">
        <v>2259</v>
      </c>
      <c r="AA25" s="53">
        <v>2927</v>
      </c>
      <c r="AB25" s="40">
        <f t="shared" si="12"/>
        <v>129.57060646303674</v>
      </c>
      <c r="AC25" s="39">
        <f t="shared" si="13"/>
        <v>668</v>
      </c>
      <c r="AD25" s="211">
        <v>1397</v>
      </c>
      <c r="AE25" s="53">
        <v>1384</v>
      </c>
      <c r="AF25" s="40">
        <f t="shared" si="14"/>
        <v>99.06943450250537</v>
      </c>
      <c r="AG25" s="39">
        <f t="shared" si="15"/>
        <v>-13</v>
      </c>
      <c r="AH25" s="211">
        <v>769</v>
      </c>
      <c r="AI25" s="54">
        <v>1265</v>
      </c>
      <c r="AJ25" s="40">
        <f t="shared" si="16"/>
        <v>164.4993498049415</v>
      </c>
      <c r="AK25" s="39">
        <f t="shared" si="17"/>
        <v>496</v>
      </c>
      <c r="AL25" s="53">
        <v>520</v>
      </c>
      <c r="AM25" s="53">
        <v>367</v>
      </c>
      <c r="AN25" s="41">
        <f t="shared" si="18"/>
        <v>70.57692307692308</v>
      </c>
      <c r="AO25" s="39">
        <f t="shared" si="19"/>
        <v>-153</v>
      </c>
      <c r="AP25" s="45">
        <f t="shared" si="20"/>
        <v>-2106</v>
      </c>
      <c r="AQ25" s="46">
        <f t="shared" si="21"/>
        <v>-2039</v>
      </c>
      <c r="AR25" s="46">
        <v>3063</v>
      </c>
      <c r="AS25" s="47">
        <v>2915</v>
      </c>
      <c r="AT25" s="56">
        <v>141</v>
      </c>
      <c r="AU25" s="56">
        <v>141</v>
      </c>
      <c r="AV25" s="49">
        <f t="shared" si="32"/>
        <v>100</v>
      </c>
      <c r="AW25" s="48">
        <f t="shared" si="22"/>
        <v>0</v>
      </c>
      <c r="AX25" s="57">
        <v>719</v>
      </c>
      <c r="AY25" s="53">
        <v>696</v>
      </c>
      <c r="AZ25" s="41">
        <f t="shared" si="23"/>
        <v>96.8</v>
      </c>
      <c r="BA25" s="39">
        <f t="shared" si="24"/>
        <v>-23</v>
      </c>
      <c r="BB25" s="53">
        <v>721</v>
      </c>
      <c r="BC25" s="53">
        <v>528</v>
      </c>
      <c r="BD25" s="41">
        <f t="shared" si="25"/>
        <v>73.23162274618585</v>
      </c>
      <c r="BE25" s="39">
        <f t="shared" si="26"/>
        <v>-193</v>
      </c>
      <c r="BF25" s="53">
        <v>605</v>
      </c>
      <c r="BG25" s="53">
        <v>402</v>
      </c>
      <c r="BH25" s="41">
        <f t="shared" si="27"/>
        <v>66.44628099173553</v>
      </c>
      <c r="BI25" s="39">
        <f t="shared" si="28"/>
        <v>-203</v>
      </c>
      <c r="BJ25" s="58">
        <v>1835.7366771159875</v>
      </c>
      <c r="BK25" s="53">
        <v>2111.764705882353</v>
      </c>
      <c r="BL25" s="39">
        <f t="shared" si="29"/>
        <v>276.02802876636565</v>
      </c>
      <c r="BM25" s="53">
        <v>26</v>
      </c>
      <c r="BN25" s="53">
        <v>30</v>
      </c>
      <c r="BO25" s="41">
        <f t="shared" si="30"/>
        <v>115.4</v>
      </c>
      <c r="BP25" s="39">
        <f t="shared" si="31"/>
        <v>4</v>
      </c>
      <c r="BQ25" s="214">
        <v>41</v>
      </c>
      <c r="BR25" s="51"/>
      <c r="BS25" s="51"/>
      <c r="BT25" s="51"/>
      <c r="BU25" s="14"/>
      <c r="BV25" s="14"/>
    </row>
    <row r="26" spans="1:74" s="20" customFormat="1" ht="21.75" customHeight="1">
      <c r="A26" s="52" t="s">
        <v>90</v>
      </c>
      <c r="B26" s="53">
        <v>1803</v>
      </c>
      <c r="C26" s="54">
        <v>1927</v>
      </c>
      <c r="D26" s="40">
        <f t="shared" si="0"/>
        <v>106.87742651136993</v>
      </c>
      <c r="E26" s="39">
        <f t="shared" si="1"/>
        <v>124</v>
      </c>
      <c r="F26" s="53">
        <v>797</v>
      </c>
      <c r="G26" s="53">
        <v>630</v>
      </c>
      <c r="H26" s="40">
        <f t="shared" si="2"/>
        <v>79.04642409033877</v>
      </c>
      <c r="I26" s="39">
        <f t="shared" si="3"/>
        <v>-167</v>
      </c>
      <c r="J26" s="53">
        <v>791</v>
      </c>
      <c r="K26" s="53">
        <v>875</v>
      </c>
      <c r="L26" s="40">
        <f t="shared" si="4"/>
        <v>110.61946902654867</v>
      </c>
      <c r="M26" s="39">
        <f t="shared" si="5"/>
        <v>84</v>
      </c>
      <c r="N26" s="55">
        <v>98</v>
      </c>
      <c r="O26" s="53">
        <v>70</v>
      </c>
      <c r="P26" s="41">
        <f t="shared" si="6"/>
        <v>71.42857142857143</v>
      </c>
      <c r="Q26" s="42">
        <f t="shared" si="7"/>
        <v>-28</v>
      </c>
      <c r="R26" s="53">
        <v>374</v>
      </c>
      <c r="S26" s="55">
        <v>310</v>
      </c>
      <c r="T26" s="41">
        <f t="shared" si="8"/>
        <v>82.88770053475936</v>
      </c>
      <c r="U26" s="39">
        <f t="shared" si="9"/>
        <v>-64</v>
      </c>
      <c r="V26" s="42"/>
      <c r="W26" s="42"/>
      <c r="X26" s="41" t="e">
        <f t="shared" si="10"/>
        <v>#DIV/0!</v>
      </c>
      <c r="Y26" s="42">
        <f t="shared" si="33"/>
        <v>0</v>
      </c>
      <c r="Z26" s="211">
        <v>2932</v>
      </c>
      <c r="AA26" s="53">
        <v>4811</v>
      </c>
      <c r="AB26" s="40">
        <f t="shared" si="12"/>
        <v>164.08594815825376</v>
      </c>
      <c r="AC26" s="39">
        <f t="shared" si="13"/>
        <v>1879</v>
      </c>
      <c r="AD26" s="211">
        <v>1504</v>
      </c>
      <c r="AE26" s="53">
        <v>1903</v>
      </c>
      <c r="AF26" s="40">
        <f t="shared" si="14"/>
        <v>126.52925531914893</v>
      </c>
      <c r="AG26" s="39">
        <f t="shared" si="15"/>
        <v>399</v>
      </c>
      <c r="AH26" s="211">
        <v>1006</v>
      </c>
      <c r="AI26" s="54">
        <v>1659</v>
      </c>
      <c r="AJ26" s="40">
        <f t="shared" si="16"/>
        <v>164.91053677932405</v>
      </c>
      <c r="AK26" s="39">
        <f t="shared" si="17"/>
        <v>653</v>
      </c>
      <c r="AL26" s="53">
        <v>825</v>
      </c>
      <c r="AM26" s="53">
        <v>901</v>
      </c>
      <c r="AN26" s="41">
        <f t="shared" si="18"/>
        <v>109.2121212121212</v>
      </c>
      <c r="AO26" s="39">
        <f t="shared" si="19"/>
        <v>76</v>
      </c>
      <c r="AP26" s="45">
        <f t="shared" si="20"/>
        <v>-3063</v>
      </c>
      <c r="AQ26" s="46">
        <f t="shared" si="21"/>
        <v>-3213</v>
      </c>
      <c r="AR26" s="46">
        <v>4192</v>
      </c>
      <c r="AS26" s="47">
        <v>4383</v>
      </c>
      <c r="AT26" s="56">
        <v>117</v>
      </c>
      <c r="AU26" s="56">
        <v>114</v>
      </c>
      <c r="AV26" s="49">
        <f t="shared" si="32"/>
        <v>97.4</v>
      </c>
      <c r="AW26" s="48">
        <f t="shared" si="22"/>
        <v>-3</v>
      </c>
      <c r="AX26" s="57">
        <v>839</v>
      </c>
      <c r="AY26" s="53">
        <v>924</v>
      </c>
      <c r="AZ26" s="41">
        <f t="shared" si="23"/>
        <v>110.1</v>
      </c>
      <c r="BA26" s="39">
        <f t="shared" si="24"/>
        <v>85</v>
      </c>
      <c r="BB26" s="53">
        <v>674</v>
      </c>
      <c r="BC26" s="53">
        <v>757</v>
      </c>
      <c r="BD26" s="41">
        <f t="shared" si="25"/>
        <v>112.31454005934718</v>
      </c>
      <c r="BE26" s="39">
        <f t="shared" si="26"/>
        <v>83</v>
      </c>
      <c r="BF26" s="53">
        <v>536</v>
      </c>
      <c r="BG26" s="53">
        <v>538</v>
      </c>
      <c r="BH26" s="41">
        <f t="shared" si="27"/>
        <v>100.37313432835822</v>
      </c>
      <c r="BI26" s="39">
        <f t="shared" si="28"/>
        <v>2</v>
      </c>
      <c r="BJ26" s="58">
        <v>1536.4963503649635</v>
      </c>
      <c r="BK26" s="53">
        <v>1976.4044943820224</v>
      </c>
      <c r="BL26" s="39">
        <f t="shared" si="29"/>
        <v>439.90814401705893</v>
      </c>
      <c r="BM26" s="53">
        <v>13</v>
      </c>
      <c r="BN26" s="53">
        <v>19</v>
      </c>
      <c r="BO26" s="41">
        <f t="shared" si="30"/>
        <v>146.2</v>
      </c>
      <c r="BP26" s="39">
        <f t="shared" si="31"/>
        <v>6</v>
      </c>
      <c r="BQ26" s="214">
        <v>55</v>
      </c>
      <c r="BR26" s="51"/>
      <c r="BS26" s="51"/>
      <c r="BT26" s="51"/>
      <c r="BU26" s="14"/>
      <c r="BV26" s="14"/>
    </row>
    <row r="27" spans="1:74" s="20" customFormat="1" ht="21.75" customHeight="1">
      <c r="A27" s="52" t="s">
        <v>91</v>
      </c>
      <c r="B27" s="53">
        <v>906</v>
      </c>
      <c r="C27" s="54">
        <v>921</v>
      </c>
      <c r="D27" s="40">
        <f t="shared" si="0"/>
        <v>101.65562913907284</v>
      </c>
      <c r="E27" s="39">
        <f t="shared" si="1"/>
        <v>15</v>
      </c>
      <c r="F27" s="53">
        <v>356</v>
      </c>
      <c r="G27" s="53">
        <v>436</v>
      </c>
      <c r="H27" s="40">
        <f t="shared" si="2"/>
        <v>122.47191011235957</v>
      </c>
      <c r="I27" s="39">
        <f t="shared" si="3"/>
        <v>80</v>
      </c>
      <c r="J27" s="53">
        <v>520</v>
      </c>
      <c r="K27" s="53">
        <v>707</v>
      </c>
      <c r="L27" s="40">
        <f t="shared" si="4"/>
        <v>135.96153846153845</v>
      </c>
      <c r="M27" s="39">
        <f t="shared" si="5"/>
        <v>187</v>
      </c>
      <c r="N27" s="55">
        <v>161</v>
      </c>
      <c r="O27" s="53">
        <v>342</v>
      </c>
      <c r="P27" s="41">
        <f t="shared" si="6"/>
        <v>212.42236024844718</v>
      </c>
      <c r="Q27" s="42">
        <f t="shared" si="7"/>
        <v>181</v>
      </c>
      <c r="R27" s="53">
        <v>130</v>
      </c>
      <c r="S27" s="55">
        <v>84</v>
      </c>
      <c r="T27" s="41">
        <f t="shared" si="8"/>
        <v>64.61538461538461</v>
      </c>
      <c r="U27" s="39">
        <f t="shared" si="9"/>
        <v>-46</v>
      </c>
      <c r="V27" s="42"/>
      <c r="W27" s="42"/>
      <c r="X27" s="41" t="e">
        <f t="shared" si="10"/>
        <v>#DIV/0!</v>
      </c>
      <c r="Y27" s="42">
        <f t="shared" si="33"/>
        <v>0</v>
      </c>
      <c r="Z27" s="211">
        <v>1088</v>
      </c>
      <c r="AA27" s="53">
        <v>2426</v>
      </c>
      <c r="AB27" s="40">
        <f t="shared" si="12"/>
        <v>222.9779411764706</v>
      </c>
      <c r="AC27" s="39">
        <f t="shared" si="13"/>
        <v>1338</v>
      </c>
      <c r="AD27" s="211">
        <v>753</v>
      </c>
      <c r="AE27" s="53">
        <v>885</v>
      </c>
      <c r="AF27" s="40">
        <f t="shared" si="14"/>
        <v>117.52988047808766</v>
      </c>
      <c r="AG27" s="39">
        <f t="shared" si="15"/>
        <v>132</v>
      </c>
      <c r="AH27" s="211">
        <v>199</v>
      </c>
      <c r="AI27" s="54">
        <v>983</v>
      </c>
      <c r="AJ27" s="40">
        <f t="shared" si="16"/>
        <v>493.96984924623115</v>
      </c>
      <c r="AK27" s="39">
        <f t="shared" si="17"/>
        <v>784</v>
      </c>
      <c r="AL27" s="53">
        <v>149</v>
      </c>
      <c r="AM27" s="53">
        <v>88</v>
      </c>
      <c r="AN27" s="41">
        <f t="shared" si="18"/>
        <v>59.06040268456376</v>
      </c>
      <c r="AO27" s="39">
        <f t="shared" si="19"/>
        <v>-61</v>
      </c>
      <c r="AP27" s="45">
        <f t="shared" si="20"/>
        <v>-1574</v>
      </c>
      <c r="AQ27" s="46">
        <f t="shared" si="21"/>
        <v>-1481</v>
      </c>
      <c r="AR27" s="46">
        <v>2178</v>
      </c>
      <c r="AS27" s="47">
        <v>2086</v>
      </c>
      <c r="AT27" s="56">
        <v>89</v>
      </c>
      <c r="AU27" s="56">
        <v>98</v>
      </c>
      <c r="AV27" s="49">
        <f t="shared" si="32"/>
        <v>110.1</v>
      </c>
      <c r="AW27" s="48">
        <f t="shared" si="22"/>
        <v>9</v>
      </c>
      <c r="AX27" s="57">
        <v>561</v>
      </c>
      <c r="AY27" s="53">
        <v>828</v>
      </c>
      <c r="AZ27" s="41">
        <f t="shared" si="23"/>
        <v>147.6</v>
      </c>
      <c r="BA27" s="39">
        <f t="shared" si="24"/>
        <v>267</v>
      </c>
      <c r="BB27" s="53">
        <v>302</v>
      </c>
      <c r="BC27" s="53">
        <v>316</v>
      </c>
      <c r="BD27" s="41">
        <f t="shared" si="25"/>
        <v>104.63576158940397</v>
      </c>
      <c r="BE27" s="39">
        <f t="shared" si="26"/>
        <v>14</v>
      </c>
      <c r="BF27" s="53">
        <v>262</v>
      </c>
      <c r="BG27" s="53">
        <v>275</v>
      </c>
      <c r="BH27" s="41">
        <f t="shared" si="27"/>
        <v>104.9618320610687</v>
      </c>
      <c r="BI27" s="39">
        <f t="shared" si="28"/>
        <v>13</v>
      </c>
      <c r="BJ27" s="58">
        <v>1964.1791044776119</v>
      </c>
      <c r="BK27" s="53">
        <v>2442.293906810036</v>
      </c>
      <c r="BL27" s="39">
        <f t="shared" si="29"/>
        <v>478.114802332424</v>
      </c>
      <c r="BM27" s="53">
        <v>17</v>
      </c>
      <c r="BN27" s="53">
        <v>37</v>
      </c>
      <c r="BO27" s="41">
        <f t="shared" si="30"/>
        <v>217.6</v>
      </c>
      <c r="BP27" s="39">
        <f t="shared" si="31"/>
        <v>20</v>
      </c>
      <c r="BQ27" s="214">
        <v>137</v>
      </c>
      <c r="BR27" s="51"/>
      <c r="BS27" s="51"/>
      <c r="BT27" s="51"/>
      <c r="BU27" s="14"/>
      <c r="BV27" s="14"/>
    </row>
    <row r="28" spans="1:74" s="20" customFormat="1" ht="21.75" customHeight="1">
      <c r="A28" s="52" t="s">
        <v>92</v>
      </c>
      <c r="B28" s="53">
        <v>580</v>
      </c>
      <c r="C28" s="54">
        <v>507</v>
      </c>
      <c r="D28" s="40">
        <f t="shared" si="0"/>
        <v>87.41379310344828</v>
      </c>
      <c r="E28" s="39">
        <f t="shared" si="1"/>
        <v>-73</v>
      </c>
      <c r="F28" s="53">
        <v>264</v>
      </c>
      <c r="G28" s="53">
        <v>237</v>
      </c>
      <c r="H28" s="40">
        <f t="shared" si="2"/>
        <v>89.77272727272727</v>
      </c>
      <c r="I28" s="39">
        <f t="shared" si="3"/>
        <v>-27</v>
      </c>
      <c r="J28" s="53">
        <v>274</v>
      </c>
      <c r="K28" s="53">
        <v>298</v>
      </c>
      <c r="L28" s="40">
        <f t="shared" si="4"/>
        <v>108.75912408759123</v>
      </c>
      <c r="M28" s="39">
        <f t="shared" si="5"/>
        <v>24</v>
      </c>
      <c r="N28" s="55">
        <v>0</v>
      </c>
      <c r="O28" s="53">
        <v>23</v>
      </c>
      <c r="P28" s="41" t="e">
        <f t="shared" si="6"/>
        <v>#DIV/0!</v>
      </c>
      <c r="Q28" s="42">
        <f t="shared" si="7"/>
        <v>23</v>
      </c>
      <c r="R28" s="53">
        <v>160</v>
      </c>
      <c r="S28" s="55">
        <v>162</v>
      </c>
      <c r="T28" s="41">
        <f t="shared" si="8"/>
        <v>101.25</v>
      </c>
      <c r="U28" s="39">
        <f t="shared" si="9"/>
        <v>2</v>
      </c>
      <c r="V28" s="42"/>
      <c r="W28" s="42"/>
      <c r="X28" s="41" t="e">
        <f t="shared" si="10"/>
        <v>#DIV/0!</v>
      </c>
      <c r="Y28" s="42">
        <f t="shared" si="33"/>
        <v>0</v>
      </c>
      <c r="Z28" s="211">
        <v>822</v>
      </c>
      <c r="AA28" s="53">
        <v>1420</v>
      </c>
      <c r="AB28" s="40">
        <f t="shared" si="12"/>
        <v>172.74939172749393</v>
      </c>
      <c r="AC28" s="39">
        <f t="shared" si="13"/>
        <v>598</v>
      </c>
      <c r="AD28" s="211">
        <v>457</v>
      </c>
      <c r="AE28" s="53">
        <v>505</v>
      </c>
      <c r="AF28" s="40">
        <f t="shared" si="14"/>
        <v>110.50328227571116</v>
      </c>
      <c r="AG28" s="39">
        <f t="shared" si="15"/>
        <v>48</v>
      </c>
      <c r="AH28" s="211">
        <v>239</v>
      </c>
      <c r="AI28" s="54">
        <v>675</v>
      </c>
      <c r="AJ28" s="40">
        <f t="shared" si="16"/>
        <v>282.4267782426778</v>
      </c>
      <c r="AK28" s="39">
        <f t="shared" si="17"/>
        <v>436</v>
      </c>
      <c r="AL28" s="53">
        <v>350</v>
      </c>
      <c r="AM28" s="53">
        <v>350</v>
      </c>
      <c r="AN28" s="41">
        <f t="shared" si="18"/>
        <v>100</v>
      </c>
      <c r="AO28" s="39">
        <f t="shared" si="19"/>
        <v>0</v>
      </c>
      <c r="AP28" s="45">
        <f t="shared" si="20"/>
        <v>-10315</v>
      </c>
      <c r="AQ28" s="46">
        <f t="shared" si="21"/>
        <v>-10456</v>
      </c>
      <c r="AR28" s="46">
        <v>10639</v>
      </c>
      <c r="AS28" s="47">
        <v>10758</v>
      </c>
      <c r="AT28" s="56">
        <v>46</v>
      </c>
      <c r="AU28" s="56">
        <v>75</v>
      </c>
      <c r="AV28" s="49">
        <f t="shared" si="32"/>
        <v>163</v>
      </c>
      <c r="AW28" s="48">
        <f t="shared" si="22"/>
        <v>29</v>
      </c>
      <c r="AX28" s="57">
        <v>280</v>
      </c>
      <c r="AY28" s="53">
        <v>321</v>
      </c>
      <c r="AZ28" s="41">
        <f t="shared" si="23"/>
        <v>114.6</v>
      </c>
      <c r="BA28" s="39">
        <f t="shared" si="24"/>
        <v>41</v>
      </c>
      <c r="BB28" s="53">
        <v>256</v>
      </c>
      <c r="BC28" s="53">
        <v>205</v>
      </c>
      <c r="BD28" s="41">
        <f t="shared" si="25"/>
        <v>80.078125</v>
      </c>
      <c r="BE28" s="39">
        <f t="shared" si="26"/>
        <v>-51</v>
      </c>
      <c r="BF28" s="53">
        <v>238</v>
      </c>
      <c r="BG28" s="53">
        <v>163</v>
      </c>
      <c r="BH28" s="41">
        <f t="shared" si="27"/>
        <v>68.4873949579832</v>
      </c>
      <c r="BI28" s="39">
        <f t="shared" si="28"/>
        <v>-75</v>
      </c>
      <c r="BJ28" s="58">
        <v>1460.9442060085837</v>
      </c>
      <c r="BK28" s="53">
        <v>2021.138211382114</v>
      </c>
      <c r="BL28" s="39">
        <f t="shared" si="29"/>
        <v>560.1940053735302</v>
      </c>
      <c r="BM28" s="53">
        <v>3</v>
      </c>
      <c r="BN28" s="53">
        <v>8</v>
      </c>
      <c r="BO28" s="41">
        <f t="shared" si="30"/>
        <v>266.7</v>
      </c>
      <c r="BP28" s="39">
        <f t="shared" si="31"/>
        <v>5</v>
      </c>
      <c r="BQ28" s="214">
        <v>13</v>
      </c>
      <c r="BR28" s="51"/>
      <c r="BS28" s="51"/>
      <c r="BT28" s="51"/>
      <c r="BU28" s="14"/>
      <c r="BV28" s="14"/>
    </row>
    <row r="29" spans="1:74" s="20" customFormat="1" ht="21.75" customHeight="1">
      <c r="A29" s="52" t="s">
        <v>93</v>
      </c>
      <c r="B29" s="53">
        <v>927</v>
      </c>
      <c r="C29" s="54">
        <v>1012</v>
      </c>
      <c r="D29" s="40">
        <f t="shared" si="0"/>
        <v>109.16936353829558</v>
      </c>
      <c r="E29" s="39">
        <f t="shared" si="1"/>
        <v>85</v>
      </c>
      <c r="F29" s="53">
        <v>437</v>
      </c>
      <c r="G29" s="53">
        <v>392</v>
      </c>
      <c r="H29" s="40">
        <f t="shared" si="2"/>
        <v>89.7025171624714</v>
      </c>
      <c r="I29" s="39">
        <f t="shared" si="3"/>
        <v>-45</v>
      </c>
      <c r="J29" s="53">
        <v>375</v>
      </c>
      <c r="K29" s="53">
        <v>458</v>
      </c>
      <c r="L29" s="40">
        <f t="shared" si="4"/>
        <v>122.13333333333334</v>
      </c>
      <c r="M29" s="39">
        <f t="shared" si="5"/>
        <v>83</v>
      </c>
      <c r="N29" s="55">
        <v>37</v>
      </c>
      <c r="O29" s="53">
        <v>52</v>
      </c>
      <c r="P29" s="41">
        <f t="shared" si="6"/>
        <v>140.54054054054055</v>
      </c>
      <c r="Q29" s="42">
        <f t="shared" si="7"/>
        <v>15</v>
      </c>
      <c r="R29" s="53">
        <v>179</v>
      </c>
      <c r="S29" s="55">
        <v>169</v>
      </c>
      <c r="T29" s="41">
        <f t="shared" si="8"/>
        <v>94.41340782122904</v>
      </c>
      <c r="U29" s="39">
        <f t="shared" si="9"/>
        <v>-10</v>
      </c>
      <c r="V29" s="42"/>
      <c r="W29" s="42"/>
      <c r="X29" s="41" t="e">
        <f t="shared" si="10"/>
        <v>#DIV/0!</v>
      </c>
      <c r="Y29" s="42">
        <f t="shared" si="33"/>
        <v>0</v>
      </c>
      <c r="Z29" s="211">
        <v>1082</v>
      </c>
      <c r="AA29" s="53">
        <v>1696</v>
      </c>
      <c r="AB29" s="40">
        <f t="shared" si="12"/>
        <v>156.7467652495379</v>
      </c>
      <c r="AC29" s="39">
        <f t="shared" si="13"/>
        <v>614</v>
      </c>
      <c r="AD29" s="211">
        <v>657</v>
      </c>
      <c r="AE29" s="53">
        <v>970</v>
      </c>
      <c r="AF29" s="40">
        <f t="shared" si="14"/>
        <v>147.6407914764079</v>
      </c>
      <c r="AG29" s="39">
        <f t="shared" si="15"/>
        <v>313</v>
      </c>
      <c r="AH29" s="211">
        <v>306</v>
      </c>
      <c r="AI29" s="54">
        <v>607</v>
      </c>
      <c r="AJ29" s="40">
        <f t="shared" si="16"/>
        <v>198.36601307189542</v>
      </c>
      <c r="AK29" s="39">
        <f t="shared" si="17"/>
        <v>301</v>
      </c>
      <c r="AL29" s="53">
        <v>187</v>
      </c>
      <c r="AM29" s="53">
        <v>185</v>
      </c>
      <c r="AN29" s="41">
        <f t="shared" si="18"/>
        <v>98.93048128342245</v>
      </c>
      <c r="AO29" s="39">
        <f t="shared" si="19"/>
        <v>-2</v>
      </c>
      <c r="AP29" s="45">
        <f t="shared" si="20"/>
        <v>-2370</v>
      </c>
      <c r="AQ29" s="46">
        <f t="shared" si="21"/>
        <v>-1899</v>
      </c>
      <c r="AR29" s="46">
        <v>2916</v>
      </c>
      <c r="AS29" s="47">
        <v>2497</v>
      </c>
      <c r="AT29" s="56">
        <v>117</v>
      </c>
      <c r="AU29" s="56">
        <v>138</v>
      </c>
      <c r="AV29" s="49">
        <f t="shared" si="32"/>
        <v>117.9</v>
      </c>
      <c r="AW29" s="48">
        <f t="shared" si="22"/>
        <v>21</v>
      </c>
      <c r="AX29" s="57">
        <v>396</v>
      </c>
      <c r="AY29" s="53">
        <v>523</v>
      </c>
      <c r="AZ29" s="41">
        <f t="shared" si="23"/>
        <v>132.1</v>
      </c>
      <c r="BA29" s="39">
        <f t="shared" si="24"/>
        <v>127</v>
      </c>
      <c r="BB29" s="53">
        <v>381</v>
      </c>
      <c r="BC29" s="53">
        <v>414</v>
      </c>
      <c r="BD29" s="41">
        <f t="shared" si="25"/>
        <v>108.66141732283465</v>
      </c>
      <c r="BE29" s="39">
        <f t="shared" si="26"/>
        <v>33</v>
      </c>
      <c r="BF29" s="53">
        <v>298</v>
      </c>
      <c r="BG29" s="53">
        <v>313</v>
      </c>
      <c r="BH29" s="41">
        <f t="shared" si="27"/>
        <v>105.03355704697988</v>
      </c>
      <c r="BI29" s="39">
        <f t="shared" si="28"/>
        <v>15</v>
      </c>
      <c r="BJ29" s="58">
        <v>1716.9871794871794</v>
      </c>
      <c r="BK29" s="53">
        <v>1940.0621118012423</v>
      </c>
      <c r="BL29" s="39">
        <f t="shared" si="29"/>
        <v>223.07493231406283</v>
      </c>
      <c r="BM29" s="53">
        <v>23</v>
      </c>
      <c r="BN29" s="53">
        <v>21</v>
      </c>
      <c r="BO29" s="41">
        <f t="shared" si="30"/>
        <v>91.3</v>
      </c>
      <c r="BP29" s="39">
        <f t="shared" si="31"/>
        <v>-2</v>
      </c>
      <c r="BQ29" s="214">
        <v>201</v>
      </c>
      <c r="BR29" s="51"/>
      <c r="BS29" s="51"/>
      <c r="BT29" s="51"/>
      <c r="BU29" s="14"/>
      <c r="BV29" s="14"/>
    </row>
    <row r="30" spans="1:74" s="20" customFormat="1" ht="21.75" customHeight="1">
      <c r="A30" s="52" t="s">
        <v>94</v>
      </c>
      <c r="B30" s="53">
        <v>1189</v>
      </c>
      <c r="C30" s="54">
        <v>1082</v>
      </c>
      <c r="D30" s="40">
        <f t="shared" si="0"/>
        <v>91.00084104289319</v>
      </c>
      <c r="E30" s="39">
        <f t="shared" si="1"/>
        <v>-107</v>
      </c>
      <c r="F30" s="53">
        <v>708</v>
      </c>
      <c r="G30" s="53">
        <v>565</v>
      </c>
      <c r="H30" s="40">
        <f t="shared" si="2"/>
        <v>79.80225988700565</v>
      </c>
      <c r="I30" s="39">
        <f t="shared" si="3"/>
        <v>-143</v>
      </c>
      <c r="J30" s="53">
        <v>781</v>
      </c>
      <c r="K30" s="53">
        <v>724</v>
      </c>
      <c r="L30" s="40">
        <f t="shared" si="4"/>
        <v>92.70166453265045</v>
      </c>
      <c r="M30" s="39">
        <f t="shared" si="5"/>
        <v>-57</v>
      </c>
      <c r="N30" s="55">
        <v>224</v>
      </c>
      <c r="O30" s="53">
        <v>194</v>
      </c>
      <c r="P30" s="41">
        <f t="shared" si="6"/>
        <v>86.60714285714286</v>
      </c>
      <c r="Q30" s="42">
        <f t="shared" si="7"/>
        <v>-30</v>
      </c>
      <c r="R30" s="53">
        <v>299</v>
      </c>
      <c r="S30" s="55">
        <v>299</v>
      </c>
      <c r="T30" s="41">
        <f t="shared" si="8"/>
        <v>100</v>
      </c>
      <c r="U30" s="39">
        <f t="shared" si="9"/>
        <v>0</v>
      </c>
      <c r="V30" s="42"/>
      <c r="W30" s="42"/>
      <c r="X30" s="41" t="e">
        <f t="shared" si="10"/>
        <v>#DIV/0!</v>
      </c>
      <c r="Y30" s="42">
        <f t="shared" si="33"/>
        <v>0</v>
      </c>
      <c r="Z30" s="211">
        <v>1368</v>
      </c>
      <c r="AA30" s="53">
        <v>3037</v>
      </c>
      <c r="AB30" s="40">
        <f t="shared" si="12"/>
        <v>222.0029239766082</v>
      </c>
      <c r="AC30" s="39">
        <f t="shared" si="13"/>
        <v>1669</v>
      </c>
      <c r="AD30" s="211">
        <v>950</v>
      </c>
      <c r="AE30" s="53">
        <v>1066</v>
      </c>
      <c r="AF30" s="40">
        <f t="shared" si="14"/>
        <v>112.21052631578947</v>
      </c>
      <c r="AG30" s="39">
        <f t="shared" si="15"/>
        <v>116</v>
      </c>
      <c r="AH30" s="211">
        <v>201</v>
      </c>
      <c r="AI30" s="54">
        <v>1295</v>
      </c>
      <c r="AJ30" s="40">
        <f t="shared" si="16"/>
        <v>644.2786069651742</v>
      </c>
      <c r="AK30" s="39">
        <f t="shared" si="17"/>
        <v>1094</v>
      </c>
      <c r="AL30" s="53">
        <v>303</v>
      </c>
      <c r="AM30" s="53">
        <v>220</v>
      </c>
      <c r="AN30" s="41">
        <f t="shared" si="18"/>
        <v>72.60726072607261</v>
      </c>
      <c r="AO30" s="39">
        <f t="shared" si="19"/>
        <v>-83</v>
      </c>
      <c r="AP30" s="45">
        <f t="shared" si="20"/>
        <v>-2800</v>
      </c>
      <c r="AQ30" s="46">
        <f t="shared" si="21"/>
        <v>-3236</v>
      </c>
      <c r="AR30" s="46">
        <v>3567</v>
      </c>
      <c r="AS30" s="47">
        <v>3950</v>
      </c>
      <c r="AT30" s="56">
        <v>124</v>
      </c>
      <c r="AU30" s="56">
        <v>140</v>
      </c>
      <c r="AV30" s="49">
        <f t="shared" si="32"/>
        <v>112.9</v>
      </c>
      <c r="AW30" s="48">
        <f t="shared" si="22"/>
        <v>16</v>
      </c>
      <c r="AX30" s="57">
        <v>810</v>
      </c>
      <c r="AY30" s="53">
        <v>786</v>
      </c>
      <c r="AZ30" s="41">
        <f t="shared" si="23"/>
        <v>97</v>
      </c>
      <c r="BA30" s="39">
        <f t="shared" si="24"/>
        <v>-24</v>
      </c>
      <c r="BB30" s="53">
        <v>422</v>
      </c>
      <c r="BC30" s="53">
        <v>368</v>
      </c>
      <c r="BD30" s="41">
        <f t="shared" si="25"/>
        <v>87.20379146919431</v>
      </c>
      <c r="BE30" s="39">
        <f t="shared" si="26"/>
        <v>-54</v>
      </c>
      <c r="BF30" s="53">
        <v>350</v>
      </c>
      <c r="BG30" s="53">
        <v>289</v>
      </c>
      <c r="BH30" s="41">
        <f t="shared" si="27"/>
        <v>82.57142857142857</v>
      </c>
      <c r="BI30" s="39">
        <f t="shared" si="28"/>
        <v>-61</v>
      </c>
      <c r="BJ30" s="58">
        <v>2230.3867403314916</v>
      </c>
      <c r="BK30" s="53">
        <v>2698.442367601246</v>
      </c>
      <c r="BL30" s="39">
        <f t="shared" si="29"/>
        <v>468.0556272697545</v>
      </c>
      <c r="BM30" s="53">
        <v>13</v>
      </c>
      <c r="BN30" s="53">
        <v>25</v>
      </c>
      <c r="BO30" s="41">
        <f t="shared" si="30"/>
        <v>192.3</v>
      </c>
      <c r="BP30" s="39">
        <f t="shared" si="31"/>
        <v>12</v>
      </c>
      <c r="BQ30" s="214">
        <v>21</v>
      </c>
      <c r="BR30" s="51"/>
      <c r="BS30" s="51"/>
      <c r="BT30" s="51"/>
      <c r="BU30" s="14"/>
      <c r="BV30" s="14"/>
    </row>
    <row r="31" spans="1:74" s="61" customFormat="1" ht="21.75" customHeight="1">
      <c r="A31" s="52" t="s">
        <v>95</v>
      </c>
      <c r="B31" s="53">
        <v>6154</v>
      </c>
      <c r="C31" s="54">
        <v>6058</v>
      </c>
      <c r="D31" s="40">
        <f t="shared" si="0"/>
        <v>98.44003899902502</v>
      </c>
      <c r="E31" s="39">
        <f t="shared" si="1"/>
        <v>-96</v>
      </c>
      <c r="F31" s="53">
        <v>3017</v>
      </c>
      <c r="G31" s="53">
        <v>3222</v>
      </c>
      <c r="H31" s="40">
        <f t="shared" si="2"/>
        <v>106.79482930062976</v>
      </c>
      <c r="I31" s="39">
        <f t="shared" si="3"/>
        <v>205</v>
      </c>
      <c r="J31" s="53">
        <v>3368</v>
      </c>
      <c r="K31" s="53">
        <v>3619</v>
      </c>
      <c r="L31" s="40">
        <f t="shared" si="4"/>
        <v>107.45249406175772</v>
      </c>
      <c r="M31" s="39">
        <f t="shared" si="5"/>
        <v>251</v>
      </c>
      <c r="N31" s="55">
        <v>2261</v>
      </c>
      <c r="O31" s="53">
        <v>2251</v>
      </c>
      <c r="P31" s="41">
        <f t="shared" si="6"/>
        <v>99.55771782397169</v>
      </c>
      <c r="Q31" s="42">
        <f t="shared" si="7"/>
        <v>-10</v>
      </c>
      <c r="R31" s="53">
        <v>417</v>
      </c>
      <c r="S31" s="55">
        <v>450</v>
      </c>
      <c r="T31" s="41">
        <f t="shared" si="8"/>
        <v>107.91366906474819</v>
      </c>
      <c r="U31" s="39">
        <f t="shared" si="9"/>
        <v>33</v>
      </c>
      <c r="V31" s="42"/>
      <c r="W31" s="42"/>
      <c r="X31" s="41" t="e">
        <f t="shared" si="10"/>
        <v>#DIV/0!</v>
      </c>
      <c r="Y31" s="42">
        <f t="shared" si="33"/>
        <v>0</v>
      </c>
      <c r="Z31" s="211">
        <v>8061</v>
      </c>
      <c r="AA31" s="53">
        <v>17668</v>
      </c>
      <c r="AB31" s="40">
        <f t="shared" si="12"/>
        <v>219.1787619402059</v>
      </c>
      <c r="AC31" s="39">
        <f t="shared" si="13"/>
        <v>9607</v>
      </c>
      <c r="AD31" s="211">
        <v>4367</v>
      </c>
      <c r="AE31" s="53">
        <v>5610</v>
      </c>
      <c r="AF31" s="40">
        <f t="shared" si="14"/>
        <v>128.46347607052897</v>
      </c>
      <c r="AG31" s="39">
        <f t="shared" si="15"/>
        <v>1243</v>
      </c>
      <c r="AH31" s="211">
        <v>1217</v>
      </c>
      <c r="AI31" s="54">
        <v>6691</v>
      </c>
      <c r="AJ31" s="40">
        <f t="shared" si="16"/>
        <v>549.7945768282661</v>
      </c>
      <c r="AK31" s="39">
        <f t="shared" si="17"/>
        <v>5474</v>
      </c>
      <c r="AL31" s="53">
        <v>829</v>
      </c>
      <c r="AM31" s="53">
        <v>504</v>
      </c>
      <c r="AN31" s="41">
        <f t="shared" si="18"/>
        <v>60.796139927623635</v>
      </c>
      <c r="AO31" s="39">
        <f t="shared" si="19"/>
        <v>-325</v>
      </c>
      <c r="AP31" s="45">
        <f t="shared" si="20"/>
        <v>-2389</v>
      </c>
      <c r="AQ31" s="46">
        <f t="shared" si="21"/>
        <v>-1807</v>
      </c>
      <c r="AR31" s="46">
        <v>5760</v>
      </c>
      <c r="AS31" s="47">
        <v>5289</v>
      </c>
      <c r="AT31" s="56">
        <v>1302</v>
      </c>
      <c r="AU31" s="56">
        <v>1305</v>
      </c>
      <c r="AV31" s="49">
        <f t="shared" si="32"/>
        <v>100.2</v>
      </c>
      <c r="AW31" s="48">
        <f t="shared" si="22"/>
        <v>3</v>
      </c>
      <c r="AX31" s="57">
        <v>5651</v>
      </c>
      <c r="AY31" s="53">
        <v>8502</v>
      </c>
      <c r="AZ31" s="41">
        <f t="shared" si="23"/>
        <v>150.5</v>
      </c>
      <c r="BA31" s="39">
        <f t="shared" si="24"/>
        <v>2851</v>
      </c>
      <c r="BB31" s="53">
        <v>2783</v>
      </c>
      <c r="BC31" s="53">
        <v>2576</v>
      </c>
      <c r="BD31" s="41">
        <f t="shared" si="25"/>
        <v>92.56198347107438</v>
      </c>
      <c r="BE31" s="39">
        <f t="shared" si="26"/>
        <v>-207</v>
      </c>
      <c r="BF31" s="53">
        <v>2368</v>
      </c>
      <c r="BG31" s="53">
        <v>2192</v>
      </c>
      <c r="BH31" s="41">
        <f t="shared" si="27"/>
        <v>92.56756756756756</v>
      </c>
      <c r="BI31" s="39">
        <f t="shared" si="28"/>
        <v>-176</v>
      </c>
      <c r="BJ31" s="58">
        <v>2446.353591160221</v>
      </c>
      <c r="BK31" s="53">
        <v>3086.6801210898084</v>
      </c>
      <c r="BL31" s="39">
        <f t="shared" si="29"/>
        <v>640.3265299295872</v>
      </c>
      <c r="BM31" s="53">
        <v>749</v>
      </c>
      <c r="BN31" s="53">
        <v>1069</v>
      </c>
      <c r="BO31" s="41">
        <f t="shared" si="30"/>
        <v>142.7</v>
      </c>
      <c r="BP31" s="39">
        <f t="shared" si="31"/>
        <v>320</v>
      </c>
      <c r="BQ31" s="214">
        <v>1193</v>
      </c>
      <c r="BR31" s="51"/>
      <c r="BS31" s="51"/>
      <c r="BT31" s="51"/>
      <c r="BU31" s="14"/>
      <c r="BV31" s="14"/>
    </row>
    <row r="32" spans="1:74" s="20" customFormat="1" ht="21.75" customHeight="1">
      <c r="A32" s="62" t="s">
        <v>96</v>
      </c>
      <c r="B32" s="53">
        <v>5217</v>
      </c>
      <c r="C32" s="54">
        <v>4179</v>
      </c>
      <c r="D32" s="40">
        <f t="shared" si="0"/>
        <v>80.10350776308222</v>
      </c>
      <c r="E32" s="39">
        <f t="shared" si="1"/>
        <v>-1038</v>
      </c>
      <c r="F32" s="53">
        <v>2463</v>
      </c>
      <c r="G32" s="53">
        <v>1833</v>
      </c>
      <c r="H32" s="40">
        <f t="shared" si="2"/>
        <v>74.42143727161998</v>
      </c>
      <c r="I32" s="39">
        <f t="shared" si="3"/>
        <v>-630</v>
      </c>
      <c r="J32" s="53">
        <v>3504</v>
      </c>
      <c r="K32" s="53">
        <v>3559</v>
      </c>
      <c r="L32" s="40">
        <f t="shared" si="4"/>
        <v>101.56963470319636</v>
      </c>
      <c r="M32" s="39">
        <f t="shared" si="5"/>
        <v>55</v>
      </c>
      <c r="N32" s="55">
        <v>2489</v>
      </c>
      <c r="O32" s="53">
        <v>2415</v>
      </c>
      <c r="P32" s="41">
        <f t="shared" si="6"/>
        <v>97.02691844114102</v>
      </c>
      <c r="Q32" s="42">
        <f t="shared" si="7"/>
        <v>-74</v>
      </c>
      <c r="R32" s="53">
        <v>350</v>
      </c>
      <c r="S32" s="55">
        <v>330</v>
      </c>
      <c r="T32" s="41">
        <f t="shared" si="8"/>
        <v>94.28571428571428</v>
      </c>
      <c r="U32" s="39">
        <f t="shared" si="9"/>
        <v>-20</v>
      </c>
      <c r="V32" s="42"/>
      <c r="W32" s="42"/>
      <c r="X32" s="41" t="e">
        <f t="shared" si="10"/>
        <v>#DIV/0!</v>
      </c>
      <c r="Y32" s="42">
        <f t="shared" si="33"/>
        <v>0</v>
      </c>
      <c r="Z32" s="211">
        <v>9033</v>
      </c>
      <c r="AA32" s="53">
        <v>16653</v>
      </c>
      <c r="AB32" s="40">
        <f t="shared" si="12"/>
        <v>184.35735636001328</v>
      </c>
      <c r="AC32" s="39">
        <f t="shared" si="13"/>
        <v>7620</v>
      </c>
      <c r="AD32" s="211">
        <v>4053</v>
      </c>
      <c r="AE32" s="53">
        <v>4068</v>
      </c>
      <c r="AF32" s="40">
        <f t="shared" si="14"/>
        <v>100.37009622501851</v>
      </c>
      <c r="AG32" s="39">
        <f t="shared" si="15"/>
        <v>15</v>
      </c>
      <c r="AH32" s="211">
        <v>2389</v>
      </c>
      <c r="AI32" s="54">
        <v>8307</v>
      </c>
      <c r="AJ32" s="40">
        <f t="shared" si="16"/>
        <v>347.71871075763914</v>
      </c>
      <c r="AK32" s="39">
        <f t="shared" si="17"/>
        <v>5918</v>
      </c>
      <c r="AL32" s="53">
        <v>640</v>
      </c>
      <c r="AM32" s="53">
        <v>337</v>
      </c>
      <c r="AN32" s="41">
        <f t="shared" si="18"/>
        <v>52.65625000000001</v>
      </c>
      <c r="AO32" s="39">
        <f t="shared" si="19"/>
        <v>-303</v>
      </c>
      <c r="AP32" s="45">
        <f t="shared" si="20"/>
        <v>1489</v>
      </c>
      <c r="AQ32" s="46">
        <f t="shared" si="21"/>
        <v>1416</v>
      </c>
      <c r="AR32" s="46">
        <v>1246</v>
      </c>
      <c r="AS32" s="47">
        <v>1271</v>
      </c>
      <c r="AT32" s="56">
        <v>723</v>
      </c>
      <c r="AU32" s="56">
        <v>784</v>
      </c>
      <c r="AV32" s="49">
        <f t="shared" si="32"/>
        <v>108.4</v>
      </c>
      <c r="AW32" s="48">
        <f t="shared" si="22"/>
        <v>61</v>
      </c>
      <c r="AX32" s="57">
        <v>5845</v>
      </c>
      <c r="AY32" s="53">
        <v>6885</v>
      </c>
      <c r="AZ32" s="41">
        <f t="shared" si="23"/>
        <v>117.8</v>
      </c>
      <c r="BA32" s="39">
        <f t="shared" si="24"/>
        <v>1040</v>
      </c>
      <c r="BB32" s="53">
        <v>2482</v>
      </c>
      <c r="BC32" s="53">
        <v>1492</v>
      </c>
      <c r="BD32" s="41">
        <f t="shared" si="25"/>
        <v>60.11281224818694</v>
      </c>
      <c r="BE32" s="39">
        <f t="shared" si="26"/>
        <v>-990</v>
      </c>
      <c r="BF32" s="53">
        <v>2076</v>
      </c>
      <c r="BG32" s="53">
        <v>1243</v>
      </c>
      <c r="BH32" s="41">
        <f t="shared" si="27"/>
        <v>59.874759152215795</v>
      </c>
      <c r="BI32" s="39">
        <f t="shared" si="28"/>
        <v>-833</v>
      </c>
      <c r="BJ32" s="58">
        <v>2110.518999073216</v>
      </c>
      <c r="BK32" s="53">
        <v>2853.5596026490066</v>
      </c>
      <c r="BL32" s="39">
        <f t="shared" si="29"/>
        <v>743.0406035757906</v>
      </c>
      <c r="BM32" s="53">
        <v>636</v>
      </c>
      <c r="BN32" s="53">
        <v>1199</v>
      </c>
      <c r="BO32" s="41">
        <f t="shared" si="30"/>
        <v>188.5</v>
      </c>
      <c r="BP32" s="39">
        <f t="shared" si="31"/>
        <v>563</v>
      </c>
      <c r="BQ32" s="214">
        <v>696</v>
      </c>
      <c r="BR32" s="51"/>
      <c r="BS32" s="51"/>
      <c r="BT32" s="51"/>
      <c r="BU32" s="14"/>
      <c r="BV32" s="14"/>
    </row>
    <row r="33" spans="1:74" s="20" customFormat="1" ht="21.75" customHeight="1">
      <c r="A33" s="52" t="s">
        <v>97</v>
      </c>
      <c r="B33" s="53">
        <v>2222</v>
      </c>
      <c r="C33" s="54">
        <v>2019</v>
      </c>
      <c r="D33" s="40">
        <f t="shared" si="0"/>
        <v>90.86408640864086</v>
      </c>
      <c r="E33" s="39">
        <f t="shared" si="1"/>
        <v>-203</v>
      </c>
      <c r="F33" s="53">
        <v>1098</v>
      </c>
      <c r="G33" s="53">
        <v>875</v>
      </c>
      <c r="H33" s="40">
        <f t="shared" si="2"/>
        <v>79.69034608378871</v>
      </c>
      <c r="I33" s="39">
        <f t="shared" si="3"/>
        <v>-223</v>
      </c>
      <c r="J33" s="53">
        <v>1762</v>
      </c>
      <c r="K33" s="53">
        <v>1744</v>
      </c>
      <c r="L33" s="40">
        <f t="shared" si="4"/>
        <v>98.97843359818388</v>
      </c>
      <c r="M33" s="39">
        <f t="shared" si="5"/>
        <v>-18</v>
      </c>
      <c r="N33" s="55">
        <v>980</v>
      </c>
      <c r="O33" s="53">
        <v>1096</v>
      </c>
      <c r="P33" s="41">
        <f t="shared" si="6"/>
        <v>111.83673469387756</v>
      </c>
      <c r="Q33" s="42">
        <f t="shared" si="7"/>
        <v>116</v>
      </c>
      <c r="R33" s="53">
        <v>225</v>
      </c>
      <c r="S33" s="55">
        <v>239</v>
      </c>
      <c r="T33" s="41">
        <f t="shared" si="8"/>
        <v>106.22222222222221</v>
      </c>
      <c r="U33" s="39">
        <f t="shared" si="9"/>
        <v>14</v>
      </c>
      <c r="V33" s="42"/>
      <c r="W33" s="42"/>
      <c r="X33" s="41" t="e">
        <f t="shared" si="10"/>
        <v>#DIV/0!</v>
      </c>
      <c r="Y33" s="42">
        <f t="shared" si="33"/>
        <v>0</v>
      </c>
      <c r="Z33" s="211">
        <v>3606</v>
      </c>
      <c r="AA33" s="53">
        <v>6365</v>
      </c>
      <c r="AB33" s="40">
        <f t="shared" si="12"/>
        <v>176.51136993899058</v>
      </c>
      <c r="AC33" s="39">
        <f t="shared" si="13"/>
        <v>2759</v>
      </c>
      <c r="AD33" s="211">
        <v>1696</v>
      </c>
      <c r="AE33" s="53">
        <v>1979</v>
      </c>
      <c r="AF33" s="40">
        <f t="shared" si="14"/>
        <v>116.68632075471699</v>
      </c>
      <c r="AG33" s="39">
        <f t="shared" si="15"/>
        <v>283</v>
      </c>
      <c r="AH33" s="211">
        <v>477</v>
      </c>
      <c r="AI33" s="54">
        <v>2205</v>
      </c>
      <c r="AJ33" s="40">
        <f t="shared" si="16"/>
        <v>462.26415094339626</v>
      </c>
      <c r="AK33" s="39">
        <f t="shared" si="17"/>
        <v>1728</v>
      </c>
      <c r="AL33" s="53">
        <v>270</v>
      </c>
      <c r="AM33" s="53">
        <v>274</v>
      </c>
      <c r="AN33" s="41">
        <f t="shared" si="18"/>
        <v>101.48148148148148</v>
      </c>
      <c r="AO33" s="39">
        <f t="shared" si="19"/>
        <v>4</v>
      </c>
      <c r="AP33" s="46">
        <f t="shared" si="20"/>
        <v>-2543</v>
      </c>
      <c r="AQ33" s="46">
        <f t="shared" si="21"/>
        <v>-2679</v>
      </c>
      <c r="AR33" s="46">
        <v>3714</v>
      </c>
      <c r="AS33" s="47">
        <v>3691</v>
      </c>
      <c r="AT33" s="56">
        <v>487</v>
      </c>
      <c r="AU33" s="56">
        <v>530</v>
      </c>
      <c r="AV33" s="49">
        <f t="shared" si="32"/>
        <v>108.8</v>
      </c>
      <c r="AW33" s="48">
        <f t="shared" si="22"/>
        <v>43</v>
      </c>
      <c r="AX33" s="57">
        <v>2403</v>
      </c>
      <c r="AY33" s="53">
        <v>2563</v>
      </c>
      <c r="AZ33" s="41">
        <f t="shared" si="23"/>
        <v>106.7</v>
      </c>
      <c r="BA33" s="39">
        <f t="shared" si="24"/>
        <v>160</v>
      </c>
      <c r="BB33" s="53">
        <v>1051</v>
      </c>
      <c r="BC33" s="53">
        <v>1007</v>
      </c>
      <c r="BD33" s="41">
        <f t="shared" si="25"/>
        <v>95.81351094196003</v>
      </c>
      <c r="BE33" s="39">
        <f t="shared" si="26"/>
        <v>-44</v>
      </c>
      <c r="BF33" s="53">
        <v>923</v>
      </c>
      <c r="BG33" s="53">
        <v>865</v>
      </c>
      <c r="BH33" s="41">
        <f t="shared" si="27"/>
        <v>93.71614301191767</v>
      </c>
      <c r="BI33" s="39">
        <f t="shared" si="28"/>
        <v>-58</v>
      </c>
      <c r="BJ33" s="58">
        <v>1466.0869565217392</v>
      </c>
      <c r="BK33" s="53">
        <v>1956.7931456548347</v>
      </c>
      <c r="BL33" s="39">
        <f t="shared" si="29"/>
        <v>490.70618913309545</v>
      </c>
      <c r="BM33" s="53">
        <v>121</v>
      </c>
      <c r="BN33" s="53">
        <v>221</v>
      </c>
      <c r="BO33" s="41">
        <f t="shared" si="30"/>
        <v>182.6</v>
      </c>
      <c r="BP33" s="39">
        <f t="shared" si="31"/>
        <v>100</v>
      </c>
      <c r="BQ33" s="214">
        <v>288</v>
      </c>
      <c r="BR33" s="51"/>
      <c r="BS33" s="51"/>
      <c r="BT33" s="51"/>
      <c r="BU33" s="14"/>
      <c r="BV33" s="14"/>
    </row>
    <row r="34" spans="1:74" s="20" customFormat="1" ht="21.75" customHeight="1">
      <c r="A34" s="52" t="s">
        <v>98</v>
      </c>
      <c r="B34" s="53">
        <v>1526</v>
      </c>
      <c r="C34" s="54">
        <v>1221</v>
      </c>
      <c r="D34" s="40">
        <f t="shared" si="0"/>
        <v>80.01310615989516</v>
      </c>
      <c r="E34" s="39">
        <f t="shared" si="1"/>
        <v>-305</v>
      </c>
      <c r="F34" s="53">
        <v>919</v>
      </c>
      <c r="G34" s="53">
        <v>650</v>
      </c>
      <c r="H34" s="40">
        <f t="shared" si="2"/>
        <v>70.72905331882481</v>
      </c>
      <c r="I34" s="39">
        <f t="shared" si="3"/>
        <v>-269</v>
      </c>
      <c r="J34" s="53">
        <v>1815</v>
      </c>
      <c r="K34" s="53">
        <v>1817</v>
      </c>
      <c r="L34" s="40">
        <f t="shared" si="4"/>
        <v>100.11019283746556</v>
      </c>
      <c r="M34" s="39">
        <f t="shared" si="5"/>
        <v>2</v>
      </c>
      <c r="N34" s="55">
        <v>1110</v>
      </c>
      <c r="O34" s="53">
        <v>1184</v>
      </c>
      <c r="P34" s="41">
        <f t="shared" si="6"/>
        <v>106.66666666666667</v>
      </c>
      <c r="Q34" s="42">
        <f t="shared" si="7"/>
        <v>74</v>
      </c>
      <c r="R34" s="53">
        <v>229</v>
      </c>
      <c r="S34" s="55">
        <v>246</v>
      </c>
      <c r="T34" s="41">
        <f t="shared" si="8"/>
        <v>107.4235807860262</v>
      </c>
      <c r="U34" s="39">
        <f t="shared" si="9"/>
        <v>17</v>
      </c>
      <c r="V34" s="42"/>
      <c r="W34" s="42"/>
      <c r="X34" s="41" t="e">
        <f t="shared" si="10"/>
        <v>#DIV/0!</v>
      </c>
      <c r="Y34" s="42">
        <f t="shared" si="33"/>
        <v>0</v>
      </c>
      <c r="Z34" s="211">
        <v>4268</v>
      </c>
      <c r="AA34" s="53">
        <v>5300</v>
      </c>
      <c r="AB34" s="40">
        <f t="shared" si="12"/>
        <v>124.17994376757264</v>
      </c>
      <c r="AC34" s="39">
        <f t="shared" si="13"/>
        <v>1032</v>
      </c>
      <c r="AD34" s="211">
        <v>1114</v>
      </c>
      <c r="AE34" s="53">
        <v>1212</v>
      </c>
      <c r="AF34" s="40">
        <f t="shared" si="14"/>
        <v>108.79712746858168</v>
      </c>
      <c r="AG34" s="39">
        <f t="shared" si="15"/>
        <v>98</v>
      </c>
      <c r="AH34" s="211">
        <v>1761</v>
      </c>
      <c r="AI34" s="54">
        <v>1975</v>
      </c>
      <c r="AJ34" s="40">
        <f t="shared" si="16"/>
        <v>112.15218625780807</v>
      </c>
      <c r="AK34" s="39">
        <f t="shared" si="17"/>
        <v>214</v>
      </c>
      <c r="AL34" s="53">
        <v>486</v>
      </c>
      <c r="AM34" s="53">
        <v>366</v>
      </c>
      <c r="AN34" s="41">
        <f t="shared" si="18"/>
        <v>75.30864197530865</v>
      </c>
      <c r="AO34" s="39">
        <f t="shared" si="19"/>
        <v>-120</v>
      </c>
      <c r="AP34" s="63">
        <f t="shared" si="20"/>
        <v>-3010</v>
      </c>
      <c r="AQ34" s="64">
        <f t="shared" si="21"/>
        <v>-2699</v>
      </c>
      <c r="AR34" s="64">
        <v>4067</v>
      </c>
      <c r="AS34" s="65">
        <v>3587</v>
      </c>
      <c r="AT34" s="56">
        <v>369</v>
      </c>
      <c r="AU34" s="56">
        <v>370</v>
      </c>
      <c r="AV34" s="49">
        <f t="shared" si="32"/>
        <v>100.3</v>
      </c>
      <c r="AW34" s="48">
        <f t="shared" si="22"/>
        <v>1</v>
      </c>
      <c r="AX34" s="57">
        <v>1867</v>
      </c>
      <c r="AY34" s="53">
        <v>1687</v>
      </c>
      <c r="AZ34" s="41">
        <f t="shared" si="23"/>
        <v>90.4</v>
      </c>
      <c r="BA34" s="39">
        <f t="shared" si="24"/>
        <v>-180</v>
      </c>
      <c r="BB34" s="53">
        <v>469</v>
      </c>
      <c r="BC34" s="53">
        <v>333</v>
      </c>
      <c r="BD34" s="41">
        <f t="shared" si="25"/>
        <v>71.00213219616205</v>
      </c>
      <c r="BE34" s="39">
        <f t="shared" si="26"/>
        <v>-136</v>
      </c>
      <c r="BF34" s="53">
        <v>387</v>
      </c>
      <c r="BG34" s="53">
        <v>282</v>
      </c>
      <c r="BH34" s="41">
        <f t="shared" si="27"/>
        <v>72.86821705426357</v>
      </c>
      <c r="BI34" s="39">
        <f t="shared" si="28"/>
        <v>-105</v>
      </c>
      <c r="BJ34" s="58">
        <v>2115.473441108545</v>
      </c>
      <c r="BK34" s="53">
        <v>2668.1481481481483</v>
      </c>
      <c r="BL34" s="39">
        <f t="shared" si="29"/>
        <v>552.6747070396032</v>
      </c>
      <c r="BM34" s="53">
        <v>93</v>
      </c>
      <c r="BN34" s="53">
        <v>29</v>
      </c>
      <c r="BO34" s="41">
        <f t="shared" si="30"/>
        <v>31.2</v>
      </c>
      <c r="BP34" s="39">
        <f t="shared" si="31"/>
        <v>-64</v>
      </c>
      <c r="BQ34" s="214">
        <v>29</v>
      </c>
      <c r="BR34" s="51"/>
      <c r="BS34" s="51"/>
      <c r="BT34" s="51"/>
      <c r="BU34" s="14"/>
      <c r="BV34" s="14"/>
    </row>
    <row r="35" spans="1:71" s="196" customFormat="1" ht="18.75" customHeight="1">
      <c r="A35" s="52" t="s">
        <v>99</v>
      </c>
      <c r="B35" s="197">
        <v>623</v>
      </c>
      <c r="C35" s="197">
        <v>471</v>
      </c>
      <c r="D35" s="198">
        <f>C35/B35*100</f>
        <v>75.60192616372392</v>
      </c>
      <c r="E35" s="199">
        <f>C35-B35</f>
        <v>-152</v>
      </c>
      <c r="F35" s="197">
        <v>356</v>
      </c>
      <c r="G35" s="197">
        <v>285</v>
      </c>
      <c r="H35" s="198">
        <f>G35/F35*100</f>
        <v>80.0561797752809</v>
      </c>
      <c r="I35" s="199">
        <f>G35-F35</f>
        <v>-71</v>
      </c>
      <c r="J35" s="200">
        <v>775</v>
      </c>
      <c r="K35" s="200">
        <v>719</v>
      </c>
      <c r="L35" s="198">
        <f>K35/J35*100</f>
        <v>92.7741935483871</v>
      </c>
      <c r="M35" s="199">
        <f>K35-J35</f>
        <v>-56</v>
      </c>
      <c r="N35" s="197">
        <v>567</v>
      </c>
      <c r="O35" s="197">
        <v>532</v>
      </c>
      <c r="P35" s="201">
        <f>O35/N35*100</f>
        <v>93.82716049382715</v>
      </c>
      <c r="Q35" s="38">
        <f>O35-N35</f>
        <v>-35</v>
      </c>
      <c r="R35" s="197">
        <v>89</v>
      </c>
      <c r="S35" s="197">
        <v>105</v>
      </c>
      <c r="T35" s="201">
        <f>S35/R35*100</f>
        <v>117.97752808988764</v>
      </c>
      <c r="U35" s="199">
        <f>S35-R35</f>
        <v>16</v>
      </c>
      <c r="V35" s="197"/>
      <c r="W35" s="197"/>
      <c r="X35" s="197"/>
      <c r="Y35" s="197"/>
      <c r="Z35" s="211">
        <v>1157</v>
      </c>
      <c r="AA35" s="197">
        <v>3974</v>
      </c>
      <c r="AB35" s="198">
        <f>AA35/Z35*100</f>
        <v>343.4745030250648</v>
      </c>
      <c r="AC35" s="199">
        <f>AA35-Z35</f>
        <v>2817</v>
      </c>
      <c r="AD35" s="211">
        <v>407</v>
      </c>
      <c r="AE35" s="197">
        <v>416</v>
      </c>
      <c r="AF35" s="198">
        <f>AE35/AD35*100</f>
        <v>102.21130221130221</v>
      </c>
      <c r="AG35" s="199">
        <f>AE35-AD35</f>
        <v>9</v>
      </c>
      <c r="AH35" s="211">
        <v>314</v>
      </c>
      <c r="AI35" s="197">
        <v>2466</v>
      </c>
      <c r="AJ35" s="198">
        <f>AI35/AH35*100</f>
        <v>785.3503184713376</v>
      </c>
      <c r="AK35" s="199">
        <f>AI35-AH35</f>
        <v>2152</v>
      </c>
      <c r="AL35" s="197">
        <v>116</v>
      </c>
      <c r="AM35" s="197">
        <v>29</v>
      </c>
      <c r="AN35" s="201">
        <f>AM35/AL35*100</f>
        <v>25</v>
      </c>
      <c r="AO35" s="199">
        <f>AM35-AL35</f>
        <v>-87</v>
      </c>
      <c r="AP35" s="197"/>
      <c r="AQ35" s="197"/>
      <c r="AR35" s="197"/>
      <c r="AS35" s="197"/>
      <c r="AT35" s="197">
        <v>132</v>
      </c>
      <c r="AU35" s="197">
        <v>140</v>
      </c>
      <c r="AV35" s="202">
        <f>ROUND(AU35/AT35*100,1)</f>
        <v>106.1</v>
      </c>
      <c r="AW35" s="203">
        <f>AU35-AT35</f>
        <v>8</v>
      </c>
      <c r="AX35" s="204">
        <v>1337</v>
      </c>
      <c r="AY35" s="204">
        <v>1697</v>
      </c>
      <c r="AZ35" s="201">
        <f>ROUND(AY35/AX35*100,1)</f>
        <v>126.9</v>
      </c>
      <c r="BA35" s="199">
        <f>AY35-AX35</f>
        <v>360</v>
      </c>
      <c r="BB35" s="197">
        <v>229</v>
      </c>
      <c r="BC35" s="197">
        <v>152</v>
      </c>
      <c r="BD35" s="201">
        <f>BC35/BB35*100</f>
        <v>66.37554585152839</v>
      </c>
      <c r="BE35" s="199">
        <f>BC35-BB35</f>
        <v>-77</v>
      </c>
      <c r="BF35" s="197">
        <v>179</v>
      </c>
      <c r="BG35" s="197">
        <v>121</v>
      </c>
      <c r="BH35" s="201">
        <f>BG35/BF35*100</f>
        <v>67.59776536312849</v>
      </c>
      <c r="BI35" s="199">
        <f>BG35-BF35</f>
        <v>-58</v>
      </c>
      <c r="BJ35" s="205">
        <v>2598.285714285714</v>
      </c>
      <c r="BK35" s="205">
        <v>3608.849557522124</v>
      </c>
      <c r="BL35" s="199">
        <f t="shared" si="29"/>
        <v>1010.5638432364099</v>
      </c>
      <c r="BM35" s="197">
        <v>203</v>
      </c>
      <c r="BN35" s="197">
        <v>293</v>
      </c>
      <c r="BO35" s="201">
        <f>ROUND(BN35/BM35*100,1)</f>
        <v>144.3</v>
      </c>
      <c r="BP35" s="199">
        <f>BN35-BM35</f>
        <v>90</v>
      </c>
      <c r="BQ35" s="197">
        <v>330</v>
      </c>
      <c r="BR35" s="51"/>
      <c r="BS35" s="51"/>
    </row>
    <row r="36" spans="5:63" s="66" customFormat="1" ht="12.75"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AX36" s="68"/>
      <c r="AY36" s="68"/>
      <c r="AZ36" s="68"/>
      <c r="BA36" s="69"/>
      <c r="BI36" s="70"/>
      <c r="BJ36" s="70"/>
      <c r="BK36" s="70"/>
    </row>
    <row r="37" spans="5:63" s="66" customFormat="1" ht="12.75"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AX37" s="68"/>
      <c r="AY37" s="68"/>
      <c r="AZ37" s="68"/>
      <c r="BA37" s="69"/>
      <c r="BI37" s="70"/>
      <c r="BJ37" s="70"/>
      <c r="BK37" s="70"/>
    </row>
    <row r="38" spans="5:63" s="66" customFormat="1" ht="12.75"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BA38" s="70"/>
      <c r="BI38" s="70"/>
      <c r="BJ38" s="70"/>
      <c r="BK38" s="70"/>
    </row>
    <row r="39" spans="5:63" s="66" customFormat="1" ht="12.75"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BI39" s="70"/>
      <c r="BJ39" s="70"/>
      <c r="BK39" s="70"/>
    </row>
    <row r="40" spans="5:17" s="66" customFormat="1" ht="12.75"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5:17" s="66" customFormat="1" ht="12.75"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5:17" s="66" customFormat="1" ht="12.75"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71">
    <mergeCell ref="BO2:BP2"/>
    <mergeCell ref="AU2:AV2"/>
    <mergeCell ref="BQ6:BQ7"/>
    <mergeCell ref="BM3:BQ5"/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G6:G7"/>
    <mergeCell ref="H6:I6"/>
    <mergeCell ref="J6:J7"/>
    <mergeCell ref="AL3:AO5"/>
    <mergeCell ref="B1:U1"/>
    <mergeCell ref="B2:U2"/>
    <mergeCell ref="R3:U5"/>
    <mergeCell ref="V3:Y5"/>
    <mergeCell ref="Z3:AC5"/>
    <mergeCell ref="AD3:AK3"/>
    <mergeCell ref="AA6:AA7"/>
    <mergeCell ref="AB6:AC6"/>
    <mergeCell ref="AD6:AD7"/>
    <mergeCell ref="AD4:AG5"/>
    <mergeCell ref="AR4:AS5"/>
    <mergeCell ref="BF3:BI5"/>
    <mergeCell ref="AE6:AE7"/>
    <mergeCell ref="AF6:AG6"/>
    <mergeCell ref="AL6:AL7"/>
    <mergeCell ref="AM6:AM7"/>
    <mergeCell ref="BJ3:BL5"/>
    <mergeCell ref="AT3:AW5"/>
    <mergeCell ref="AX3:BA5"/>
    <mergeCell ref="BB3:BE5"/>
    <mergeCell ref="AH4:AK5"/>
    <mergeCell ref="L6:M6"/>
    <mergeCell ref="N6:N7"/>
    <mergeCell ref="O6:O7"/>
    <mergeCell ref="P6:Q6"/>
    <mergeCell ref="R6:R7"/>
    <mergeCell ref="AH6:AH7"/>
    <mergeCell ref="AI6:AI7"/>
    <mergeCell ref="AJ6:AK6"/>
    <mergeCell ref="BC6:BC7"/>
    <mergeCell ref="S6:S7"/>
    <mergeCell ref="T6:U6"/>
    <mergeCell ref="V6:V7"/>
    <mergeCell ref="W6:W7"/>
    <mergeCell ref="X6:Y6"/>
    <mergeCell ref="Z6:Z7"/>
    <mergeCell ref="BH6:BI6"/>
    <mergeCell ref="AZ6:BA6"/>
    <mergeCell ref="AU6:AU7"/>
    <mergeCell ref="AV6:AW6"/>
    <mergeCell ref="AX6:AY6"/>
    <mergeCell ref="AN6:AO6"/>
    <mergeCell ref="AT6:AT7"/>
    <mergeCell ref="BO6:BP6"/>
    <mergeCell ref="BB6:BB7"/>
    <mergeCell ref="BJ6:BJ7"/>
    <mergeCell ref="BK6:BK7"/>
    <mergeCell ref="BL6:BL7"/>
    <mergeCell ref="BM6:BM7"/>
    <mergeCell ref="BN6:BN7"/>
    <mergeCell ref="BD6:BE6"/>
    <mergeCell ref="BF6:BF7"/>
    <mergeCell ref="BG6:BG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5" max="34" man="1"/>
    <brk id="4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2018-03-22T08:45:00Z</cp:lastPrinted>
  <dcterms:created xsi:type="dcterms:W3CDTF">2017-11-17T08:56:41Z</dcterms:created>
  <dcterms:modified xsi:type="dcterms:W3CDTF">2018-07-12T06:16:55Z</dcterms:modified>
  <cp:category/>
  <cp:version/>
  <cp:contentType/>
  <cp:contentStatus/>
</cp:coreProperties>
</file>