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330" windowWidth="14100" windowHeight="11715" tabRatio="573" activeTab="5"/>
  </bookViews>
  <sheets>
    <sheet name="0" sheetId="1" r:id="rId1"/>
    <sheet name="1 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 '!$A$1:$C$10</definedName>
    <definedName name="_xlnm.Print_Area" localSheetId="2">'2'!$B$1:$F$34</definedName>
    <definedName name="_xlnm.Print_Area" localSheetId="3">'3'!$A$1:$E$25</definedName>
    <definedName name="_xlnm.Print_Area" localSheetId="4">'4'!$A$1:$E$15</definedName>
    <definedName name="_xlnm.Print_Area" localSheetId="5">'5'!$A$1:$E$32</definedName>
    <definedName name="_xlnm.Print_Area" localSheetId="6">'6'!$A$1:$BX$35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<sst xmlns="http://schemas.openxmlformats.org/spreadsheetml/2006/main" count="278" uniqueCount="167">
  <si>
    <t>Показник</t>
  </si>
  <si>
    <t>зміна значення</t>
  </si>
  <si>
    <t>%</t>
  </si>
  <si>
    <t xml:space="preserve"> </t>
  </si>
  <si>
    <t>х</t>
  </si>
  <si>
    <t>Середній розмір заробітної плати у вакансіях, грн.</t>
  </si>
  <si>
    <t>Продовження</t>
  </si>
  <si>
    <t>Усього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</si>
  <si>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</si>
  <si>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</si>
  <si>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</si>
  <si>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</si>
  <si>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</si>
  <si>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</si>
  <si>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</si>
  <si>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</si>
  <si>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Кількість вакансій на кінець періоду                                                                       (за формою 3-ПН),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</si>
  <si>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</si>
  <si>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</si>
  <si>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</si>
  <si>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</si>
  <si>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</si>
  <si>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</si>
  <si>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</si>
  <si>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</si>
  <si>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</si>
  <si>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</si>
  <si>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</si>
  <si>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</si>
  <si>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</si>
  <si>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</si>
  <si>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</si>
  <si>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</si>
  <si>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</si>
  <si>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</si>
  <si>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</si>
  <si>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</si>
  <si>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</si>
  <si>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</si>
  <si>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</si>
  <si>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</si>
  <si>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</si>
  <si>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</si>
  <si>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</si>
  <si>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</si>
  <si>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</si>
  <si>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</si>
  <si>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</si>
  <si>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</si>
  <si>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</si>
  <si>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</si>
  <si>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</si>
  <si>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</si>
  <si>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</si>
  <si>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</si>
  <si>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</si>
  <si>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</si>
  <si>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</si>
  <si>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</si>
  <si>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</si>
  <si>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</si>
  <si>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</si>
  <si>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Полтавський обласний ЦЗ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</si>
  <si>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</si>
  <si>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</si>
  <si>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</si>
  <si>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</si>
  <si>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</si>
  <si>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</si>
  <si>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</si>
  <si>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</si>
  <si>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</si>
  <si>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</si>
  <si>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</si>
  <si>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</si>
  <si>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</si>
  <si>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</si>
  <si>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</si>
  <si>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</si>
  <si>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</si>
  <si>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</si>
  <si>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</si>
  <si>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</si>
  <si>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</si>
  <si>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</si>
  <si>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</si>
  <si>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</si>
  <si>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</si>
  <si>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</si>
  <si>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</si>
  <si>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</si>
  <si>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Полтавська область</t>
  </si>
  <si>
    <t>2018 р.</t>
  </si>
  <si>
    <t>-</t>
  </si>
  <si>
    <t xml:space="preserve">з них, особи </t>
  </si>
  <si>
    <t>які мали статус безробітного, осіб</t>
  </si>
  <si>
    <t>які навчаються в навчальних закладах різних типів</t>
  </si>
  <si>
    <t>з інших   джерел</t>
  </si>
  <si>
    <t>Працевлаштовано до набуття статусу  безробітного, осіб</t>
  </si>
  <si>
    <t>Діяльність Полтавської обласної служби зайнятості</t>
  </si>
  <si>
    <t>Надання послуг Полтавською обласною  службою зайнятості</t>
  </si>
  <si>
    <r>
      <t>Безробітне населення                                                                                (за методологією МОП)</t>
    </r>
    <r>
      <rPr>
        <sz val="14"/>
        <rFont val="Times New Roman"/>
        <family val="1"/>
      </rPr>
      <t xml:space="preserve">, тис.осіб     </t>
    </r>
  </si>
  <si>
    <t>2019 р.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</si>
  <si>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</si>
  <si>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t>Питома вага працевлашто-           ваних до набуття статусу безробітного,%</t>
  </si>
  <si>
    <t>різ-ниця</t>
  </si>
  <si>
    <t>у т.ч.</t>
  </si>
  <si>
    <r>
      <t xml:space="preserve">зареєстровано з початку року, </t>
    </r>
    <r>
      <rPr>
        <i/>
        <sz val="12"/>
        <rFont val="Times New Roman"/>
        <family val="1"/>
      </rPr>
      <t>осіб</t>
    </r>
  </si>
  <si>
    <t>отримують допомогу по безробіттю, осіб</t>
  </si>
  <si>
    <t xml:space="preserve">з них: </t>
  </si>
  <si>
    <t>за формою 3-ПН</t>
  </si>
  <si>
    <t>0</t>
  </si>
  <si>
    <t>І квартал  2018 р.</t>
  </si>
  <si>
    <t xml:space="preserve"> І квартал 2019 р.</t>
  </si>
  <si>
    <r>
      <t>Робоча сила</t>
    </r>
    <r>
      <rPr>
        <sz val="14"/>
        <rFont val="Times New Roman"/>
        <family val="1"/>
      </rPr>
      <t>, тис.осіб</t>
    </r>
  </si>
  <si>
    <t xml:space="preserve">Рівень участі населення в робочій силі, % </t>
  </si>
  <si>
    <t>Кількість претендентів на одну вакансію, особи</t>
  </si>
  <si>
    <t xml:space="preserve">     у т.ч. зареєстровано з початку року</t>
  </si>
  <si>
    <t>Всього отримали ваучер на навчання, осіб</t>
  </si>
  <si>
    <t xml:space="preserve">     з них зареєстровано з початку року</t>
  </si>
  <si>
    <t>Станом на дату:</t>
  </si>
  <si>
    <t>Всього отримали роботу (у т.ч. до набуття статусу безробітного), осіб</t>
  </si>
  <si>
    <t>Мали статус безробітного, осіб</t>
  </si>
  <si>
    <t xml:space="preserve">   Питома вага працевлаштованих до набуття статусу    безробітного, %</t>
  </si>
  <si>
    <t xml:space="preserve">   Працевлаштовано до набуття статусу,  осіб</t>
  </si>
  <si>
    <t>Працевлаштовано безробітних за направленням служби зайнятості,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</si>
  <si>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</si>
  <si>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</si>
  <si>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</si>
  <si>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</si>
  <si>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</si>
  <si>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</si>
  <si>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</si>
  <si>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</si>
  <si>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 xml:space="preserve"> Мали статус безробітного, осіб</t>
  </si>
  <si>
    <t xml:space="preserve"> Отримували допомогу по безробіттю,  осіб</t>
  </si>
  <si>
    <t xml:space="preserve"> Кількість вакансій по формі 3-ПН, одиниць</t>
  </si>
  <si>
    <t>Пропозиції роботи, отримані з інших джерел,                               одиниць</t>
  </si>
  <si>
    <t xml:space="preserve">Робоча сила у віці 15-70 років у середньому за І квартал 2018 -2019 рр.                              </t>
  </si>
  <si>
    <t>(за даними Державної служби статистики України)</t>
  </si>
  <si>
    <t>Зайняте населення, тис.осіб</t>
  </si>
  <si>
    <t xml:space="preserve">Рівень безробіття (за методологією МОП), % </t>
  </si>
  <si>
    <t>Показники робочої сили у І кварталі 2019 року</t>
  </si>
  <si>
    <t>Безробітне населення  (за методологією МОП), тис.осіб</t>
  </si>
  <si>
    <r>
      <t xml:space="preserve">15 років і старше - </t>
    </r>
    <r>
      <rPr>
        <b/>
        <sz val="12"/>
        <color indexed="8"/>
        <rFont val="Times New Roman"/>
        <family val="1"/>
      </rPr>
      <t>48,8%</t>
    </r>
  </si>
  <si>
    <r>
      <t xml:space="preserve">15-70 років - </t>
    </r>
    <r>
      <rPr>
        <b/>
        <sz val="12"/>
        <color indexed="8"/>
        <rFont val="Times New Roman"/>
        <family val="1"/>
      </rPr>
      <t>55,6%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</si>
  <si>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66,0%</t>
    </r>
  </si>
  <si>
    <r>
      <t xml:space="preserve">15 років і старше - </t>
    </r>
    <r>
      <rPr>
        <b/>
        <sz val="12"/>
        <color indexed="8"/>
        <rFont val="Times New Roman"/>
        <family val="1"/>
      </rPr>
      <t>77,7 тис. осіб</t>
    </r>
  </si>
  <si>
    <r>
      <t xml:space="preserve">15-70 років - </t>
    </r>
    <r>
      <rPr>
        <b/>
        <sz val="12"/>
        <color indexed="8"/>
        <rFont val="Times New Roman"/>
        <family val="1"/>
      </rPr>
      <t>77,7 тис. осіб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</si>
  <si>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77,7 тис. осіб</t>
    </r>
  </si>
  <si>
    <r>
      <t xml:space="preserve">15 років і старше - </t>
    </r>
    <r>
      <rPr>
        <b/>
        <sz val="12"/>
        <color indexed="8"/>
        <rFont val="Times New Roman"/>
        <family val="1"/>
      </rPr>
      <t>11,8%</t>
    </r>
  </si>
  <si>
    <r>
      <t xml:space="preserve">15-70 років - </t>
    </r>
    <r>
      <rPr>
        <b/>
        <sz val="12"/>
        <color indexed="8"/>
        <rFont val="Times New Roman"/>
        <family val="1"/>
      </rPr>
      <t>11,8%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</si>
  <si>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12,1%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</si>
  <si>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563,8 тис. осіб</t>
    </r>
  </si>
  <si>
    <r>
      <t xml:space="preserve">15 років і старше - </t>
    </r>
    <r>
      <rPr>
        <b/>
        <sz val="12"/>
        <color indexed="8"/>
        <rFont val="Times New Roman"/>
        <family val="1"/>
      </rPr>
      <t>582,0 тис. осіб</t>
    </r>
  </si>
  <si>
    <r>
      <t xml:space="preserve">15-70 років - </t>
    </r>
    <r>
      <rPr>
        <b/>
        <sz val="12"/>
        <color indexed="8"/>
        <rFont val="Times New Roman"/>
        <family val="1"/>
      </rPr>
      <t>580,3 тис. осіб</t>
    </r>
  </si>
  <si>
    <t>січень-липень  2018 р.</t>
  </si>
  <si>
    <t>січень-липень 2019 р.</t>
  </si>
  <si>
    <t>за січень-липень 2018-2019 рр.</t>
  </si>
  <si>
    <t xml:space="preserve"> + 5,1 в.п.</t>
  </si>
  <si>
    <t>на 01.08.2018</t>
  </si>
  <si>
    <t>на 01.08.2019</t>
  </si>
  <si>
    <t>Середній розмір допомоги по безробіттю, у липні, грн.</t>
  </si>
  <si>
    <t>856 грн.</t>
  </si>
  <si>
    <t>749 грн.</t>
  </si>
  <si>
    <t>Середній розмір допомоги по безробіттю у липні, грн.</t>
  </si>
  <si>
    <t>у січні-липні  2018 - 2019 рр.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</si>
</sst>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"/>
    <numFmt numFmtId="198" formatCode="0.0000"/>
    <numFmt numFmtId="199" formatCode="0.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 CYR"/>
      <family val="0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0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78" fillId="4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78" fillId="4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30" borderId="0" applyNumberFormat="0" applyBorder="0" applyAlignment="0" applyProtection="0"/>
    <xf numFmtId="0" fontId="78" fillId="50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6" borderId="0" applyNumberFormat="0" applyBorder="0" applyAlignment="0" applyProtection="0"/>
    <xf numFmtId="0" fontId="78" fillId="5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" borderId="0" applyNumberFormat="0" applyBorder="0" applyAlignment="0" applyProtection="0"/>
    <xf numFmtId="0" fontId="78" fillId="52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9" borderId="0" applyNumberFormat="0" applyBorder="0" applyAlignment="0" applyProtection="0"/>
    <xf numFmtId="0" fontId="78" fillId="53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43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40" borderId="0" applyNumberFormat="0" applyBorder="0" applyAlignment="0" applyProtection="0"/>
    <xf numFmtId="0" fontId="44" fillId="47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44" fillId="3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0" borderId="0" applyNumberFormat="0" applyBorder="0" applyAlignment="0" applyProtection="0"/>
    <xf numFmtId="0" fontId="44" fillId="61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54" borderId="0" applyNumberFormat="0" applyBorder="0" applyAlignment="0" applyProtection="0"/>
    <xf numFmtId="0" fontId="44" fillId="40" borderId="0" applyNumberFormat="0" applyBorder="0" applyAlignment="0" applyProtection="0"/>
    <xf numFmtId="0" fontId="44" fillId="62" borderId="0" applyNumberFormat="0" applyBorder="0" applyAlignment="0" applyProtection="0"/>
    <xf numFmtId="0" fontId="44" fillId="47" borderId="0" applyNumberFormat="0" applyBorder="0" applyAlignment="0" applyProtection="0"/>
    <xf numFmtId="0" fontId="44" fillId="57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14" borderId="0" applyNumberFormat="0" applyBorder="0" applyAlignment="0" applyProtection="0"/>
    <xf numFmtId="0" fontId="47" fillId="28" borderId="1" applyNumberFormat="0" applyAlignment="0" applyProtection="0"/>
    <xf numFmtId="0" fontId="47" fillId="63" borderId="1" applyNumberFormat="0" applyAlignment="0" applyProtection="0"/>
    <xf numFmtId="0" fontId="63" fillId="12" borderId="1" applyNumberFormat="0" applyAlignment="0" applyProtection="0"/>
    <xf numFmtId="0" fontId="52" fillId="60" borderId="2" applyNumberFormat="0" applyAlignment="0" applyProtection="0"/>
    <xf numFmtId="0" fontId="52" fillId="64" borderId="2" applyNumberFormat="0" applyAlignment="0" applyProtection="0"/>
    <xf numFmtId="0" fontId="55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4" borderId="0" applyNumberFormat="0" applyBorder="0" applyAlignment="0" applyProtection="0"/>
    <xf numFmtId="0" fontId="59" fillId="0" borderId="3" applyNumberFormat="0" applyFill="0" applyAlignment="0" applyProtection="0"/>
    <xf numFmtId="0" fontId="48" fillId="0" borderId="4" applyNumberFormat="0" applyFill="0" applyAlignment="0" applyProtection="0"/>
    <xf numFmtId="0" fontId="64" fillId="0" borderId="5" applyNumberFormat="0" applyFill="0" applyAlignment="0" applyProtection="0"/>
    <xf numFmtId="0" fontId="60" fillId="0" borderId="6" applyNumberFormat="0" applyFill="0" applyAlignment="0" applyProtection="0"/>
    <xf numFmtId="0" fontId="49" fillId="0" borderId="7" applyNumberFormat="0" applyFill="0" applyAlignment="0" applyProtection="0"/>
    <xf numFmtId="0" fontId="65" fillId="0" borderId="8" applyNumberFormat="0" applyFill="0" applyAlignment="0" applyProtection="0"/>
    <xf numFmtId="0" fontId="61" fillId="0" borderId="9" applyNumberFormat="0" applyFill="0" applyAlignment="0" applyProtection="0"/>
    <xf numFmtId="0" fontId="50" fillId="0" borderId="10" applyNumberFormat="0" applyFill="0" applyAlignment="0" applyProtection="0"/>
    <xf numFmtId="0" fontId="6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8" borderId="1" applyNumberFormat="0" applyAlignment="0" applyProtection="0"/>
    <xf numFmtId="0" fontId="45" fillId="17" borderId="1" applyNumberFormat="0" applyAlignment="0" applyProtection="0"/>
    <xf numFmtId="0" fontId="45" fillId="29" borderId="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3" fillId="29" borderId="0" applyNumberFormat="0" applyBorder="0" applyAlignment="0" applyProtection="0"/>
    <xf numFmtId="0" fontId="53" fillId="65" borderId="0" applyNumberFormat="0" applyBorder="0" applyAlignment="0" applyProtection="0"/>
    <xf numFmtId="0" fontId="67" fillId="29" borderId="0" applyNumberFormat="0" applyBorder="0" applyAlignment="0" applyProtection="0"/>
    <xf numFmtId="0" fontId="11" fillId="0" borderId="0">
      <alignment/>
      <protection/>
    </xf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1" fillId="13" borderId="14" applyNumberFormat="0" applyFont="0" applyAlignment="0" applyProtection="0"/>
    <xf numFmtId="0" fontId="1" fillId="13" borderId="14" applyNumberFormat="0" applyFont="0" applyAlignment="0" applyProtection="0"/>
    <xf numFmtId="0" fontId="46" fillId="28" borderId="15" applyNumberFormat="0" applyAlignment="0" applyProtection="0"/>
    <xf numFmtId="0" fontId="46" fillId="63" borderId="15" applyNumberFormat="0" applyAlignment="0" applyProtection="0"/>
    <xf numFmtId="0" fontId="46" fillId="12" borderId="15" applyNumberFormat="0" applyAlignment="0" applyProtection="0"/>
    <xf numFmtId="0" fontId="62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78" fillId="67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78" fillId="68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78" fillId="69" borderId="0" applyNumberFormat="0" applyBorder="0" applyAlignment="0" applyProtection="0"/>
    <xf numFmtId="0" fontId="44" fillId="47" borderId="0" applyNumberFormat="0" applyBorder="0" applyAlignment="0" applyProtection="0"/>
    <xf numFmtId="0" fontId="44" fillId="59" borderId="0" applyNumberFormat="0" applyBorder="0" applyAlignment="0" applyProtection="0"/>
    <xf numFmtId="0" fontId="78" fillId="7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78" fillId="71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78" fillId="72" borderId="0" applyNumberFormat="0" applyBorder="0" applyAlignment="0" applyProtection="0"/>
    <xf numFmtId="0" fontId="44" fillId="40" borderId="0" applyNumberFormat="0" applyBorder="0" applyAlignment="0" applyProtection="0"/>
    <xf numFmtId="0" fontId="44" fillId="62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47" borderId="0" applyNumberFormat="0" applyBorder="0" applyAlignment="0" applyProtection="0"/>
    <xf numFmtId="0" fontId="44" fillId="59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0" borderId="0" applyNumberFormat="0" applyBorder="0" applyAlignment="0" applyProtection="0"/>
    <xf numFmtId="0" fontId="44" fillId="62" borderId="0" applyNumberFormat="0" applyBorder="0" applyAlignment="0" applyProtection="0"/>
    <xf numFmtId="0" fontId="45" fillId="8" borderId="1" applyNumberFormat="0" applyAlignment="0" applyProtection="0"/>
    <xf numFmtId="0" fontId="45" fillId="17" borderId="1" applyNumberFormat="0" applyAlignment="0" applyProtection="0"/>
    <xf numFmtId="0" fontId="79" fillId="73" borderId="17" applyNumberFormat="0" applyAlignment="0" applyProtection="0"/>
    <xf numFmtId="0" fontId="45" fillId="17" borderId="1" applyNumberFormat="0" applyAlignment="0" applyProtection="0"/>
    <xf numFmtId="0" fontId="80" fillId="74" borderId="18" applyNumberFormat="0" applyAlignment="0" applyProtection="0"/>
    <xf numFmtId="0" fontId="46" fillId="28" borderId="15" applyNumberFormat="0" applyAlignment="0" applyProtection="0"/>
    <xf numFmtId="0" fontId="46" fillId="63" borderId="15" applyNumberFormat="0" applyAlignment="0" applyProtection="0"/>
    <xf numFmtId="0" fontId="81" fillId="74" borderId="17" applyNumberFormat="0" applyAlignment="0" applyProtection="0"/>
    <xf numFmtId="0" fontId="47" fillId="28" borderId="1" applyNumberFormat="0" applyAlignment="0" applyProtection="0"/>
    <xf numFmtId="0" fontId="47" fillId="6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82" fillId="0" borderId="19" applyNumberFormat="0" applyFill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6" fillId="0" borderId="12" applyNumberFormat="0" applyFill="0" applyAlignment="0" applyProtection="0"/>
    <xf numFmtId="0" fontId="85" fillId="0" borderId="22" applyNumberFormat="0" applyFill="0" applyAlignment="0" applyProtection="0"/>
    <xf numFmtId="0" fontId="51" fillId="0" borderId="16" applyNumberFormat="0" applyFill="0" applyAlignment="0" applyProtection="0"/>
    <xf numFmtId="0" fontId="52" fillId="60" borderId="2" applyNumberFormat="0" applyAlignment="0" applyProtection="0"/>
    <xf numFmtId="0" fontId="52" fillId="64" borderId="2" applyNumberFormat="0" applyAlignment="0" applyProtection="0"/>
    <xf numFmtId="0" fontId="86" fillId="75" borderId="23" applyNumberFormat="0" applyAlignment="0" applyProtection="0"/>
    <xf numFmtId="0" fontId="52" fillId="64" borderId="2" applyNumberFormat="0" applyAlignment="0" applyProtection="0"/>
    <xf numFmtId="0" fontId="6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76" borderId="0" applyNumberFormat="0" applyBorder="0" applyAlignment="0" applyProtection="0"/>
    <xf numFmtId="0" fontId="53" fillId="29" borderId="0" applyNumberFormat="0" applyBorder="0" applyAlignment="0" applyProtection="0"/>
    <xf numFmtId="0" fontId="53" fillId="65" borderId="0" applyNumberFormat="0" applyBorder="0" applyAlignment="0" applyProtection="0"/>
    <xf numFmtId="0" fontId="47" fillId="28" borderId="1" applyNumberFormat="0" applyAlignment="0" applyProtection="0"/>
    <xf numFmtId="0" fontId="47" fillId="63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51" fillId="0" borderId="16" applyNumberFormat="0" applyFill="0" applyAlignment="0" applyProtection="0"/>
    <xf numFmtId="0" fontId="90" fillId="77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9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78" borderId="2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9" fontId="0" fillId="0" borderId="0" applyFont="0" applyFill="0" applyBorder="0" applyAlignment="0" applyProtection="0"/>
    <xf numFmtId="0" fontId="46" fillId="28" borderId="15" applyNumberFormat="0" applyAlignment="0" applyProtection="0"/>
    <xf numFmtId="0" fontId="46" fillId="63" borderId="15" applyNumberFormat="0" applyAlignment="0" applyProtection="0"/>
    <xf numFmtId="0" fontId="92" fillId="0" borderId="25" applyNumberFormat="0" applyFill="0" applyAlignment="0" applyProtection="0"/>
    <xf numFmtId="0" fontId="53" fillId="29" borderId="0" applyNumberFormat="0" applyBorder="0" applyAlignment="0" applyProtection="0"/>
    <xf numFmtId="0" fontId="53" fillId="65" borderId="0" applyNumberFormat="0" applyBorder="0" applyAlignment="0" applyProtection="0"/>
    <xf numFmtId="0" fontId="43" fillId="0" borderId="0">
      <alignment/>
      <protection/>
    </xf>
    <xf numFmtId="0" fontId="20" fillId="0" borderId="0">
      <alignment/>
      <protection/>
    </xf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94" fillId="79" borderId="0" applyNumberFormat="0" applyBorder="0" applyAlignment="0" applyProtection="0"/>
    <xf numFmtId="0" fontId="58" fillId="11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2" fillId="0" borderId="0" xfId="412">
      <alignment/>
      <protection/>
    </xf>
    <xf numFmtId="0" fontId="2" fillId="80" borderId="0" xfId="412" applyFill="1">
      <alignment/>
      <protection/>
    </xf>
    <xf numFmtId="0" fontId="8" fillId="0" borderId="0" xfId="412" applyFont="1" applyAlignment="1">
      <alignment vertical="center"/>
      <protection/>
    </xf>
    <xf numFmtId="0" fontId="2" fillId="0" borderId="0" xfId="412" applyFont="1" applyAlignment="1">
      <alignment horizontal="left" vertical="center"/>
      <protection/>
    </xf>
    <xf numFmtId="0" fontId="2" fillId="0" borderId="0" xfId="412" applyAlignment="1">
      <alignment horizontal="center" vertical="center"/>
      <protection/>
    </xf>
    <xf numFmtId="0" fontId="2" fillId="0" borderId="0" xfId="412" applyFill="1">
      <alignment/>
      <protection/>
    </xf>
    <xf numFmtId="3" fontId="2" fillId="0" borderId="0" xfId="412" applyNumberFormat="1">
      <alignment/>
      <protection/>
    </xf>
    <xf numFmtId="0" fontId="2" fillId="81" borderId="0" xfId="412" applyFill="1">
      <alignment/>
      <protection/>
    </xf>
    <xf numFmtId="0" fontId="9" fillId="0" borderId="0" xfId="412" applyFont="1">
      <alignment/>
      <protection/>
    </xf>
    <xf numFmtId="0" fontId="2" fillId="0" borderId="0" xfId="412" applyBorder="1">
      <alignment/>
      <protection/>
    </xf>
    <xf numFmtId="1" fontId="8" fillId="0" borderId="0" xfId="415" applyNumberFormat="1" applyFont="1" applyFill="1" applyProtection="1">
      <alignment/>
      <protection locked="0"/>
    </xf>
    <xf numFmtId="1" fontId="3" fillId="0" borderId="0" xfId="415" applyNumberFormat="1" applyFont="1" applyFill="1" applyAlignment="1" applyProtection="1">
      <alignment/>
      <protection locked="0"/>
    </xf>
    <xf numFmtId="1" fontId="12" fillId="0" borderId="0" xfId="415" applyNumberFormat="1" applyFont="1" applyFill="1" applyAlignment="1" applyProtection="1">
      <alignment horizontal="center"/>
      <protection locked="0"/>
    </xf>
    <xf numFmtId="1" fontId="2" fillId="0" borderId="0" xfId="415" applyNumberFormat="1" applyFont="1" applyFill="1" applyProtection="1">
      <alignment/>
      <protection locked="0"/>
    </xf>
    <xf numFmtId="1" fontId="2" fillId="0" borderId="0" xfId="415" applyNumberFormat="1" applyFont="1" applyFill="1" applyAlignment="1" applyProtection="1">
      <alignment/>
      <protection locked="0"/>
    </xf>
    <xf numFmtId="1" fontId="7" fillId="0" borderId="0" xfId="415" applyNumberFormat="1" applyFont="1" applyFill="1" applyAlignment="1" applyProtection="1">
      <alignment horizontal="right"/>
      <protection locked="0"/>
    </xf>
    <xf numFmtId="1" fontId="5" fillId="0" borderId="0" xfId="415" applyNumberFormat="1" applyFont="1" applyFill="1" applyProtection="1">
      <alignment/>
      <protection locked="0"/>
    </xf>
    <xf numFmtId="1" fontId="3" fillId="0" borderId="26" xfId="415" applyNumberFormat="1" applyFont="1" applyFill="1" applyBorder="1" applyAlignment="1" applyProtection="1">
      <alignment/>
      <protection locked="0"/>
    </xf>
    <xf numFmtId="1" fontId="12" fillId="0" borderId="0" xfId="415" applyNumberFormat="1" applyFont="1" applyFill="1" applyBorder="1" applyAlignment="1" applyProtection="1">
      <alignment horizontal="center"/>
      <protection locked="0"/>
    </xf>
    <xf numFmtId="1" fontId="2" fillId="0" borderId="0" xfId="415" applyNumberFormat="1" applyFont="1" applyFill="1" applyBorder="1" applyProtection="1">
      <alignment/>
      <protection locked="0"/>
    </xf>
    <xf numFmtId="1" fontId="13" fillId="0" borderId="27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0" xfId="415" applyNumberFormat="1" applyFont="1" applyFill="1" applyProtection="1">
      <alignment/>
      <protection locked="0"/>
    </xf>
    <xf numFmtId="1" fontId="2" fillId="0" borderId="33" xfId="415" applyNumberFormat="1" applyFont="1" applyFill="1" applyBorder="1" applyAlignment="1" applyProtection="1">
      <alignment horizontal="center"/>
      <protection/>
    </xf>
    <xf numFmtId="1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18" fillId="0" borderId="33" xfId="415" applyNumberFormat="1" applyFont="1" applyFill="1" applyBorder="1" applyAlignment="1" applyProtection="1">
      <alignment horizontal="center" vertical="center"/>
      <protection locked="0"/>
    </xf>
    <xf numFmtId="188" fontId="18" fillId="0" borderId="33" xfId="415" applyNumberFormat="1" applyFont="1" applyFill="1" applyBorder="1" applyAlignment="1" applyProtection="1">
      <alignment horizontal="center" vertical="center"/>
      <protection locked="0"/>
    </xf>
    <xf numFmtId="189" fontId="18" fillId="0" borderId="33" xfId="415" applyNumberFormat="1" applyFont="1" applyFill="1" applyBorder="1" applyAlignment="1" applyProtection="1">
      <alignment horizontal="center" vertical="center"/>
      <protection locked="0"/>
    </xf>
    <xf numFmtId="1" fontId="18" fillId="0" borderId="33" xfId="415" applyNumberFormat="1" applyFont="1" applyFill="1" applyBorder="1" applyAlignment="1" applyProtection="1">
      <alignment horizontal="center" vertical="center"/>
      <protection locked="0"/>
    </xf>
    <xf numFmtId="3" fontId="16" fillId="0" borderId="33" xfId="415" applyNumberFormat="1" applyFont="1" applyFill="1" applyBorder="1" applyAlignment="1" applyProtection="1">
      <alignment horizontal="center" vertical="center"/>
      <protection locked="0"/>
    </xf>
    <xf numFmtId="3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9" fillId="0" borderId="35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415" applyNumberFormat="1" applyFont="1" applyFill="1" applyBorder="1" applyAlignment="1" applyProtection="1">
      <alignment horizontal="center" vertical="center" wrapText="1"/>
      <protection locked="0"/>
    </xf>
    <xf numFmtId="3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Alignment="1" applyProtection="1">
      <alignment vertical="center"/>
      <protection locked="0"/>
    </xf>
    <xf numFmtId="1" fontId="13" fillId="0" borderId="33" xfId="415" applyNumberFormat="1" applyFont="1" applyFill="1" applyBorder="1" applyProtection="1">
      <alignment/>
      <protection locked="0"/>
    </xf>
    <xf numFmtId="3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02" applyNumberFormat="1" applyFont="1" applyFill="1" applyBorder="1" applyAlignment="1">
      <alignment horizontal="center" vertical="center"/>
      <protection/>
    </xf>
    <xf numFmtId="1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417" applyNumberFormat="1" applyFont="1" applyFill="1" applyBorder="1" applyAlignment="1">
      <alignment horizontal="center" vertical="center" wrapText="1"/>
      <protection/>
    </xf>
    <xf numFmtId="1" fontId="19" fillId="0" borderId="33" xfId="402" applyNumberFormat="1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0" xfId="415" applyNumberFormat="1" applyFont="1" applyFill="1" applyBorder="1" applyAlignment="1" applyProtection="1">
      <alignment vertical="center"/>
      <protection locked="0"/>
    </xf>
    <xf numFmtId="1" fontId="13" fillId="0" borderId="0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left"/>
      <protection locked="0"/>
    </xf>
    <xf numFmtId="1" fontId="19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7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415" applyNumberFormat="1" applyFont="1" applyFill="1" applyBorder="1" applyProtection="1">
      <alignment/>
      <protection locked="0"/>
    </xf>
    <xf numFmtId="189" fontId="21" fillId="0" borderId="0" xfId="415" applyNumberFormat="1" applyFont="1" applyFill="1" applyBorder="1" applyProtection="1">
      <alignment/>
      <protection locked="0"/>
    </xf>
    <xf numFmtId="1" fontId="22" fillId="0" borderId="0" xfId="415" applyNumberFormat="1" applyFont="1" applyFill="1" applyBorder="1" applyProtection="1">
      <alignment/>
      <protection locked="0"/>
    </xf>
    <xf numFmtId="3" fontId="22" fillId="0" borderId="0" xfId="415" applyNumberFormat="1" applyFont="1" applyFill="1" applyBorder="1" applyProtection="1">
      <alignment/>
      <protection locked="0"/>
    </xf>
    <xf numFmtId="3" fontId="21" fillId="0" borderId="0" xfId="415" applyNumberFormat="1" applyFont="1" applyFill="1" applyBorder="1" applyProtection="1">
      <alignment/>
      <protection locked="0"/>
    </xf>
    <xf numFmtId="0" fontId="6" fillId="0" borderId="33" xfId="413" applyFont="1" applyFill="1" applyBorder="1" applyAlignment="1">
      <alignment horizontal="center" vertical="center"/>
      <protection/>
    </xf>
    <xf numFmtId="0" fontId="25" fillId="0" borderId="0" xfId="420" applyFont="1" applyFill="1">
      <alignment/>
      <protection/>
    </xf>
    <xf numFmtId="0" fontId="27" fillId="0" borderId="0" xfId="420" applyFont="1" applyFill="1" applyBorder="1" applyAlignment="1">
      <alignment horizontal="center"/>
      <protection/>
    </xf>
    <xf numFmtId="0" fontId="27" fillId="0" borderId="0" xfId="420" applyFont="1" applyFill="1">
      <alignment/>
      <protection/>
    </xf>
    <xf numFmtId="0" fontId="29" fillId="0" borderId="0" xfId="420" applyFont="1" applyFill="1" applyAlignment="1">
      <alignment vertical="center"/>
      <protection/>
    </xf>
    <xf numFmtId="1" fontId="30" fillId="0" borderId="0" xfId="420" applyNumberFormat="1" applyFont="1" applyFill="1">
      <alignment/>
      <protection/>
    </xf>
    <xf numFmtId="0" fontId="30" fillId="0" borderId="0" xfId="420" applyFont="1" applyFill="1">
      <alignment/>
      <protection/>
    </xf>
    <xf numFmtId="0" fontId="29" fillId="0" borderId="0" xfId="420" applyFont="1" applyFill="1" applyAlignment="1">
      <alignment vertical="center" wrapText="1"/>
      <protection/>
    </xf>
    <xf numFmtId="0" fontId="30" fillId="0" borderId="0" xfId="420" applyFont="1" applyFill="1" applyAlignment="1">
      <alignment vertical="center"/>
      <protection/>
    </xf>
    <xf numFmtId="0" fontId="30" fillId="0" borderId="0" xfId="420" applyFont="1" applyFill="1" applyAlignment="1">
      <alignment horizontal="center"/>
      <protection/>
    </xf>
    <xf numFmtId="0" fontId="30" fillId="0" borderId="0" xfId="420" applyFont="1" applyFill="1" applyAlignment="1">
      <alignment wrapText="1"/>
      <protection/>
    </xf>
    <xf numFmtId="3" fontId="28" fillId="0" borderId="33" xfId="420" applyNumberFormat="1" applyFont="1" applyFill="1" applyBorder="1" applyAlignment="1">
      <alignment horizontal="center" vertical="center"/>
      <protection/>
    </xf>
    <xf numFmtId="0" fontId="27" fillId="0" borderId="0" xfId="420" applyFont="1" applyFill="1" applyAlignment="1">
      <alignment vertical="center"/>
      <protection/>
    </xf>
    <xf numFmtId="3" fontId="34" fillId="0" borderId="0" xfId="420" applyNumberFormat="1" applyFont="1" applyFill="1" applyAlignment="1">
      <alignment horizontal="center" vertical="center"/>
      <protection/>
    </xf>
    <xf numFmtId="3" fontId="30" fillId="0" borderId="0" xfId="420" applyNumberFormat="1" applyFont="1" applyFill="1">
      <alignment/>
      <protection/>
    </xf>
    <xf numFmtId="189" fontId="30" fillId="0" borderId="0" xfId="420" applyNumberFormat="1" applyFont="1" applyFill="1">
      <alignment/>
      <protection/>
    </xf>
    <xf numFmtId="0" fontId="6" fillId="0" borderId="33" xfId="413" applyFont="1" applyFill="1" applyBorder="1" applyAlignment="1">
      <alignment horizontal="center" vertical="center" wrapText="1"/>
      <protection/>
    </xf>
    <xf numFmtId="189" fontId="6" fillId="0" borderId="33" xfId="413" applyNumberFormat="1" applyFont="1" applyFill="1" applyBorder="1" applyAlignment="1">
      <alignment horizontal="center" vertical="center"/>
      <protection/>
    </xf>
    <xf numFmtId="188" fontId="6" fillId="0" borderId="33" xfId="413" applyNumberFormat="1" applyFont="1" applyFill="1" applyBorder="1" applyAlignment="1">
      <alignment horizontal="center" vertical="center"/>
      <protection/>
    </xf>
    <xf numFmtId="3" fontId="4" fillId="0" borderId="33" xfId="413" applyNumberFormat="1" applyFont="1" applyFill="1" applyBorder="1" applyAlignment="1">
      <alignment horizontal="center" vertical="center" wrapText="1"/>
      <protection/>
    </xf>
    <xf numFmtId="49" fontId="6" fillId="0" borderId="33" xfId="413" applyNumberFormat="1" applyFont="1" applyFill="1" applyBorder="1" applyAlignment="1">
      <alignment horizontal="center" vertical="center"/>
      <protection/>
    </xf>
    <xf numFmtId="1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7" xfId="413" applyNumberFormat="1" applyFont="1" applyFill="1" applyBorder="1" applyAlignment="1">
      <alignment horizontal="center" vertical="center"/>
      <protection/>
    </xf>
    <xf numFmtId="188" fontId="10" fillId="0" borderId="37" xfId="413" applyNumberFormat="1" applyFont="1" applyFill="1" applyBorder="1" applyAlignment="1">
      <alignment horizontal="center" vertical="center" wrapText="1"/>
      <protection/>
    </xf>
    <xf numFmtId="3" fontId="4" fillId="0" borderId="33" xfId="414" applyNumberFormat="1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left" vertical="center" wrapText="1"/>
      <protection/>
    </xf>
    <xf numFmtId="0" fontId="4" fillId="0" borderId="37" xfId="413" applyFont="1" applyFill="1" applyBorder="1" applyAlignment="1">
      <alignment horizontal="left" vertical="center" wrapText="1"/>
      <protection/>
    </xf>
    <xf numFmtId="0" fontId="10" fillId="0" borderId="33" xfId="413" applyFont="1" applyFill="1" applyBorder="1" applyAlignment="1">
      <alignment horizontal="left" vertical="center" wrapText="1"/>
      <protection/>
    </xf>
    <xf numFmtId="0" fontId="10" fillId="0" borderId="37" xfId="413" applyFont="1" applyFill="1" applyBorder="1" applyAlignment="1">
      <alignment horizontal="left" vertical="center" wrapText="1"/>
      <protection/>
    </xf>
    <xf numFmtId="0" fontId="95" fillId="0" borderId="33" xfId="387" applyFont="1" applyFill="1" applyBorder="1" applyAlignment="1">
      <alignment horizontal="left" vertical="center" wrapText="1"/>
      <protection/>
    </xf>
    <xf numFmtId="0" fontId="39" fillId="0" borderId="0" xfId="410" applyFont="1">
      <alignment/>
      <protection/>
    </xf>
    <xf numFmtId="0" fontId="40" fillId="0" borderId="38" xfId="410" applyFont="1" applyBorder="1" applyAlignment="1">
      <alignment horizontal="center" vertical="center" wrapText="1"/>
      <protection/>
    </xf>
    <xf numFmtId="0" fontId="30" fillId="0" borderId="0" xfId="410" applyFont="1">
      <alignment/>
      <protection/>
    </xf>
    <xf numFmtId="0" fontId="30" fillId="0" borderId="39" xfId="410" applyFont="1" applyBorder="1" applyAlignment="1">
      <alignment horizontal="center" vertical="center" wrapText="1"/>
      <protection/>
    </xf>
    <xf numFmtId="0" fontId="27" fillId="0" borderId="0" xfId="410" applyFont="1" applyBorder="1" applyAlignment="1">
      <alignment horizontal="left" vertical="top" wrapText="1"/>
      <protection/>
    </xf>
    <xf numFmtId="0" fontId="39" fillId="0" borderId="0" xfId="410" applyFont="1" applyFill="1">
      <alignment/>
      <protection/>
    </xf>
    <xf numFmtId="0" fontId="27" fillId="0" borderId="0" xfId="410" applyFont="1">
      <alignment/>
      <protection/>
    </xf>
    <xf numFmtId="0" fontId="27" fillId="0" borderId="0" xfId="410" applyFont="1" applyBorder="1">
      <alignment/>
      <protection/>
    </xf>
    <xf numFmtId="0" fontId="39" fillId="0" borderId="0" xfId="410" applyFont="1">
      <alignment/>
      <protection/>
    </xf>
    <xf numFmtId="0" fontId="39" fillId="0" borderId="0" xfId="410" applyFont="1" applyBorder="1">
      <alignment/>
      <protection/>
    </xf>
    <xf numFmtId="188" fontId="29" fillId="0" borderId="40" xfId="410" applyNumberFormat="1" applyFont="1" applyFill="1" applyBorder="1" applyAlignment="1">
      <alignment horizontal="center" vertical="center"/>
      <protection/>
    </xf>
    <xf numFmtId="188" fontId="29" fillId="0" borderId="41" xfId="410" applyNumberFormat="1" applyFont="1" applyBorder="1" applyAlignment="1">
      <alignment horizontal="center" vertical="center"/>
      <protection/>
    </xf>
    <xf numFmtId="188" fontId="35" fillId="0" borderId="42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Border="1" applyAlignment="1">
      <alignment horizontal="center" vertical="center"/>
      <protection/>
    </xf>
    <xf numFmtId="188" fontId="29" fillId="0" borderId="44" xfId="410" applyNumberFormat="1" applyFont="1" applyFill="1" applyBorder="1" applyAlignment="1">
      <alignment horizontal="center" vertical="center"/>
      <protection/>
    </xf>
    <xf numFmtId="188" fontId="29" fillId="0" borderId="45" xfId="410" applyNumberFormat="1" applyFont="1" applyFill="1" applyBorder="1" applyAlignment="1">
      <alignment horizontal="center" vertical="center"/>
      <protection/>
    </xf>
    <xf numFmtId="188" fontId="35" fillId="0" borderId="46" xfId="410" applyNumberFormat="1" applyFont="1" applyFill="1" applyBorder="1" applyAlignment="1">
      <alignment horizontal="center" vertical="center"/>
      <protection/>
    </xf>
    <xf numFmtId="188" fontId="35" fillId="0" borderId="47" xfId="410" applyNumberFormat="1" applyFont="1" applyFill="1" applyBorder="1" applyAlignment="1">
      <alignment horizontal="center" vertical="center"/>
      <protection/>
    </xf>
    <xf numFmtId="188" fontId="29" fillId="0" borderId="48" xfId="410" applyNumberFormat="1" applyFont="1" applyFill="1" applyBorder="1" applyAlignment="1">
      <alignment horizontal="center" vertical="center"/>
      <protection/>
    </xf>
    <xf numFmtId="188" fontId="29" fillId="0" borderId="49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Fill="1" applyBorder="1" applyAlignment="1">
      <alignment horizontal="center" vertical="center"/>
      <protection/>
    </xf>
    <xf numFmtId="0" fontId="5" fillId="12" borderId="41" xfId="410" applyFont="1" applyFill="1" applyBorder="1" applyAlignment="1">
      <alignment horizontal="left" vertical="center" wrapText="1"/>
      <protection/>
    </xf>
    <xf numFmtId="0" fontId="42" fillId="0" borderId="43" xfId="410" applyFont="1" applyBorder="1" applyAlignment="1">
      <alignment horizontal="left" vertical="center" wrapText="1"/>
      <protection/>
    </xf>
    <xf numFmtId="0" fontId="5" fillId="0" borderId="45" xfId="410" applyFont="1" applyFill="1" applyBorder="1" applyAlignment="1">
      <alignment horizontal="left" vertical="center" wrapText="1"/>
      <protection/>
    </xf>
    <xf numFmtId="0" fontId="42" fillId="0" borderId="47" xfId="410" applyFont="1" applyFill="1" applyBorder="1" applyAlignment="1">
      <alignment horizontal="left" vertical="center" wrapText="1"/>
      <protection/>
    </xf>
    <xf numFmtId="0" fontId="5" fillId="0" borderId="49" xfId="410" applyFont="1" applyFill="1" applyBorder="1" applyAlignment="1">
      <alignment horizontal="left" vertical="center" wrapText="1"/>
      <protection/>
    </xf>
    <xf numFmtId="0" fontId="42" fillId="0" borderId="43" xfId="410" applyFont="1" applyFill="1" applyBorder="1" applyAlignment="1">
      <alignment horizontal="left" vertical="center" wrapText="1"/>
      <protection/>
    </xf>
    <xf numFmtId="49" fontId="41" fillId="0" borderId="50" xfId="410" applyNumberFormat="1" applyFont="1" applyFill="1" applyBorder="1" applyAlignment="1">
      <alignment horizontal="center" vertical="center" wrapText="1"/>
      <protection/>
    </xf>
    <xf numFmtId="49" fontId="41" fillId="0" borderId="51" xfId="410" applyNumberFormat="1" applyFont="1" applyFill="1" applyBorder="1" applyAlignment="1">
      <alignment horizontal="center" vertical="center" wrapText="1"/>
      <protection/>
    </xf>
    <xf numFmtId="0" fontId="2" fillId="0" borderId="0" xfId="418" applyFont="1" applyAlignment="1">
      <alignment vertical="top"/>
      <protection/>
    </xf>
    <xf numFmtId="0" fontId="42" fillId="0" borderId="0" xfId="410" applyFont="1" applyAlignment="1">
      <alignment vertical="top"/>
      <protection/>
    </xf>
    <xf numFmtId="0" fontId="2" fillId="0" borderId="0" xfId="418" applyFont="1" applyFill="1" applyAlignment="1">
      <alignment vertical="top"/>
      <protection/>
    </xf>
    <xf numFmtId="0" fontId="36" fillId="0" borderId="0" xfId="418" applyFont="1" applyFill="1" applyAlignment="1">
      <alignment horizontal="center" vertical="top" wrapText="1"/>
      <protection/>
    </xf>
    <xf numFmtId="0" fontId="42" fillId="0" borderId="0" xfId="418" applyFont="1" applyFill="1" applyAlignment="1">
      <alignment horizontal="right" vertical="center"/>
      <protection/>
    </xf>
    <xf numFmtId="0" fontId="37" fillId="0" borderId="0" xfId="418" applyFont="1" applyFill="1" applyAlignment="1">
      <alignment horizontal="center" vertical="top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5" fillId="0" borderId="33" xfId="418" applyFont="1" applyFill="1" applyBorder="1" applyAlignment="1">
      <alignment horizontal="center" vertical="center" wrapText="1"/>
      <protection/>
    </xf>
    <xf numFmtId="0" fontId="13" fillId="0" borderId="0" xfId="418" applyFont="1" applyAlignment="1">
      <alignment horizontal="center" vertical="center"/>
      <protection/>
    </xf>
    <xf numFmtId="0" fontId="13" fillId="0" borderId="33" xfId="418" applyFont="1" applyFill="1" applyBorder="1" applyAlignment="1">
      <alignment horizontal="center" vertical="center" wrapText="1"/>
      <protection/>
    </xf>
    <xf numFmtId="0" fontId="13" fillId="0" borderId="33" xfId="418" applyFont="1" applyBorder="1" applyAlignment="1">
      <alignment horizontal="center" vertical="center" wrapText="1"/>
      <protection/>
    </xf>
    <xf numFmtId="0" fontId="13" fillId="0" borderId="33" xfId="418" applyNumberFormat="1" applyFont="1" applyBorder="1" applyAlignment="1">
      <alignment horizontal="center" vertical="center" wrapText="1"/>
      <protection/>
    </xf>
    <xf numFmtId="0" fontId="2" fillId="0" borderId="0" xfId="418" applyFont="1" applyAlignment="1">
      <alignment vertical="center"/>
      <protection/>
    </xf>
    <xf numFmtId="0" fontId="5" fillId="0" borderId="33" xfId="418" applyFont="1" applyBorder="1" applyAlignment="1">
      <alignment horizontal="center" vertical="center"/>
      <protection/>
    </xf>
    <xf numFmtId="3" fontId="5" fillId="0" borderId="33" xfId="410" applyNumberFormat="1" applyFont="1" applyBorder="1" applyAlignment="1">
      <alignment horizontal="center" vertical="center"/>
      <protection/>
    </xf>
    <xf numFmtId="188" fontId="5" fillId="0" borderId="33" xfId="410" applyNumberFormat="1" applyFont="1" applyBorder="1" applyAlignment="1">
      <alignment horizontal="center" vertical="center"/>
      <protection/>
    </xf>
    <xf numFmtId="3" fontId="2" fillId="0" borderId="0" xfId="418" applyNumberFormat="1" applyFont="1" applyAlignment="1">
      <alignment vertical="center"/>
      <protection/>
    </xf>
    <xf numFmtId="0" fontId="23" fillId="0" borderId="0" xfId="418" applyFont="1" applyAlignment="1">
      <alignment horizontal="center" vertical="center"/>
      <protection/>
    </xf>
    <xf numFmtId="0" fontId="23" fillId="0" borderId="33" xfId="415" applyNumberFormat="1" applyFont="1" applyFill="1" applyBorder="1" applyAlignment="1" applyProtection="1">
      <alignment horizontal="left" vertical="center"/>
      <protection locked="0"/>
    </xf>
    <xf numFmtId="3" fontId="23" fillId="0" borderId="33" xfId="410" applyNumberFormat="1" applyFont="1" applyBorder="1" applyAlignment="1">
      <alignment horizontal="center" vertical="center"/>
      <protection/>
    </xf>
    <xf numFmtId="188" fontId="23" fillId="0" borderId="33" xfId="410" applyNumberFormat="1" applyFont="1" applyBorder="1" applyAlignment="1">
      <alignment horizontal="center" vertical="center"/>
      <protection/>
    </xf>
    <xf numFmtId="189" fontId="23" fillId="0" borderId="0" xfId="418" applyNumberFormat="1" applyFont="1" applyAlignment="1">
      <alignment horizontal="center" vertical="center"/>
      <protection/>
    </xf>
    <xf numFmtId="188" fontId="2" fillId="0" borderId="0" xfId="418" applyNumberFormat="1" applyFont="1" applyAlignment="1">
      <alignment vertical="center"/>
      <protection/>
    </xf>
    <xf numFmtId="189" fontId="23" fillId="82" borderId="0" xfId="418" applyNumberFormat="1" applyFont="1" applyFill="1" applyAlignment="1">
      <alignment horizontal="center" vertical="center"/>
      <protection/>
    </xf>
    <xf numFmtId="3" fontId="23" fillId="0" borderId="33" xfId="410" applyNumberFormat="1" applyFont="1" applyFill="1" applyBorder="1" applyAlignment="1">
      <alignment horizontal="center" vertical="center"/>
      <protection/>
    </xf>
    <xf numFmtId="0" fontId="2" fillId="0" borderId="0" xfId="418" applyFont="1">
      <alignment/>
      <protection/>
    </xf>
    <xf numFmtId="0" fontId="32" fillId="0" borderId="0" xfId="420" applyFont="1" applyFill="1" applyAlignment="1">
      <alignment horizontal="center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0" fontId="25" fillId="0" borderId="0" xfId="420" applyFont="1" applyFill="1" applyAlignment="1">
      <alignment vertical="center" wrapText="1"/>
      <protection/>
    </xf>
    <xf numFmtId="0" fontId="29" fillId="0" borderId="0" xfId="420" applyFont="1" applyFill="1" applyAlignment="1">
      <alignment horizontal="center" vertical="top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0" fontId="23" fillId="0" borderId="52" xfId="416" applyFont="1" applyBorder="1" applyAlignment="1">
      <alignment vertical="center" wrapText="1"/>
      <protection/>
    </xf>
    <xf numFmtId="0" fontId="23" fillId="0" borderId="53" xfId="416" applyFont="1" applyBorder="1" applyAlignment="1">
      <alignment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3" fontId="28" fillId="80" borderId="33" xfId="420" applyNumberFormat="1" applyFont="1" applyFill="1" applyBorder="1" applyAlignment="1">
      <alignment horizontal="center" vertical="center"/>
      <protection/>
    </xf>
    <xf numFmtId="3" fontId="96" fillId="80" borderId="33" xfId="420" applyNumberFormat="1" applyFont="1" applyFill="1" applyBorder="1" applyAlignment="1">
      <alignment horizontal="center" vertical="center"/>
      <protection/>
    </xf>
    <xf numFmtId="0" fontId="33" fillId="0" borderId="52" xfId="420" applyFont="1" applyFill="1" applyBorder="1" applyAlignment="1">
      <alignment horizontal="left" vertical="center" wrapText="1"/>
      <protection/>
    </xf>
    <xf numFmtId="0" fontId="33" fillId="0" borderId="53" xfId="420" applyFont="1" applyFill="1" applyBorder="1" applyAlignment="1">
      <alignment horizontal="left" vertical="center" wrapText="1"/>
      <protection/>
    </xf>
    <xf numFmtId="0" fontId="8" fillId="0" borderId="33" xfId="418" applyFont="1" applyBorder="1">
      <alignment/>
      <protection/>
    </xf>
    <xf numFmtId="0" fontId="23" fillId="0" borderId="33" xfId="418" applyFont="1" applyBorder="1" applyAlignment="1">
      <alignment horizontal="center"/>
      <protection/>
    </xf>
    <xf numFmtId="3" fontId="4" fillId="0" borderId="37" xfId="413" applyNumberFormat="1" applyFont="1" applyFill="1" applyBorder="1" applyAlignment="1">
      <alignment horizontal="center" vertical="center" wrapText="1"/>
      <protection/>
    </xf>
    <xf numFmtId="3" fontId="4" fillId="0" borderId="37" xfId="414" applyNumberFormat="1" applyFont="1" applyFill="1" applyBorder="1" applyAlignment="1">
      <alignment horizontal="center" vertical="center" wrapText="1"/>
      <protection/>
    </xf>
    <xf numFmtId="3" fontId="6" fillId="0" borderId="33" xfId="413" applyNumberFormat="1" applyFont="1" applyFill="1" applyBorder="1" applyAlignment="1">
      <alignment horizontal="center" vertical="center"/>
      <protection/>
    </xf>
    <xf numFmtId="3" fontId="6" fillId="0" borderId="37" xfId="413" applyNumberFormat="1" applyFont="1" applyFill="1" applyBorder="1" applyAlignment="1">
      <alignment horizontal="center" vertical="center"/>
      <protection/>
    </xf>
    <xf numFmtId="3" fontId="95" fillId="0" borderId="33" xfId="413" applyNumberFormat="1" applyFont="1" applyFill="1" applyBorder="1" applyAlignment="1">
      <alignment horizontal="center" vertical="center" wrapText="1"/>
      <protection/>
    </xf>
    <xf numFmtId="3" fontId="13" fillId="0" borderId="37" xfId="413" applyNumberFormat="1" applyFont="1" applyFill="1" applyBorder="1" applyAlignment="1">
      <alignment horizontal="center" vertical="center"/>
      <protection/>
    </xf>
    <xf numFmtId="3" fontId="4" fillId="80" borderId="33" xfId="413" applyNumberFormat="1" applyFont="1" applyFill="1" applyBorder="1" applyAlignment="1">
      <alignment horizontal="center" vertical="center" wrapText="1"/>
      <protection/>
    </xf>
    <xf numFmtId="1" fontId="13" fillId="0" borderId="0" xfId="415" applyNumberFormat="1" applyFont="1" applyFill="1" applyBorder="1" applyProtection="1">
      <alignment/>
      <protection locked="0"/>
    </xf>
    <xf numFmtId="1" fontId="13" fillId="0" borderId="33" xfId="415" applyNumberFormat="1" applyFont="1" applyFill="1" applyBorder="1" applyAlignment="1" applyProtection="1">
      <alignment horizontal="center"/>
      <protection locked="0"/>
    </xf>
    <xf numFmtId="188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13" fillId="0" borderId="33" xfId="415" applyNumberFormat="1" applyFont="1" applyFill="1" applyBorder="1" applyAlignment="1" applyProtection="1">
      <alignment horizont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4" fillId="0" borderId="33" xfId="415" applyNumberFormat="1" applyFont="1" applyFill="1" applyBorder="1" applyAlignment="1" applyProtection="1">
      <alignment horizontal="center"/>
      <protection locked="0"/>
    </xf>
    <xf numFmtId="3" fontId="13" fillId="0" borderId="33" xfId="415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3" fillId="0" borderId="33" xfId="402" applyFont="1" applyBorder="1" applyAlignment="1">
      <alignment horizontal="center" vertical="center"/>
      <protection/>
    </xf>
    <xf numFmtId="3" fontId="4" fillId="80" borderId="33" xfId="415" applyNumberFormat="1" applyFont="1" applyFill="1" applyBorder="1" applyAlignment="1" applyProtection="1">
      <alignment horizontal="center" vertical="center"/>
      <protection locked="0"/>
    </xf>
    <xf numFmtId="189" fontId="29" fillId="0" borderId="0" xfId="420" applyNumberFormat="1" applyFont="1" applyFill="1" applyAlignment="1">
      <alignment vertical="center"/>
      <protection/>
    </xf>
    <xf numFmtId="1" fontId="2" fillId="0" borderId="33" xfId="415" applyNumberFormat="1" applyFont="1" applyFill="1" applyBorder="1" applyAlignment="1" applyProtection="1">
      <alignment horizontal="center"/>
      <protection locked="0"/>
    </xf>
    <xf numFmtId="1" fontId="16" fillId="0" borderId="33" xfId="415" applyNumberFormat="1" applyFont="1" applyFill="1" applyBorder="1" applyAlignment="1" applyProtection="1">
      <alignment horizontal="center" vertical="center"/>
      <protection locked="0"/>
    </xf>
    <xf numFmtId="1" fontId="16" fillId="0" borderId="54" xfId="415" applyNumberFormat="1" applyFont="1" applyFill="1" applyBorder="1" applyAlignment="1" applyProtection="1">
      <alignment horizontal="center" vertical="center" wrapText="1"/>
      <protection/>
    </xf>
    <xf numFmtId="1" fontId="16" fillId="0" borderId="37" xfId="415" applyNumberFormat="1" applyFont="1" applyFill="1" applyBorder="1" applyAlignment="1" applyProtection="1">
      <alignment horizontal="center" vertical="center" wrapText="1"/>
      <protection/>
    </xf>
    <xf numFmtId="188" fontId="19" fillId="0" borderId="33" xfId="415" applyNumberFormat="1" applyFont="1" applyFill="1" applyBorder="1" applyAlignment="1" applyProtection="1">
      <alignment horizontal="center" vertical="center"/>
      <protection locked="0"/>
    </xf>
    <xf numFmtId="188" fontId="13" fillId="0" borderId="33" xfId="415" applyNumberFormat="1" applyFont="1" applyFill="1" applyBorder="1" applyAlignment="1" applyProtection="1">
      <alignment horizontal="center" vertical="center"/>
      <protection locked="0"/>
    </xf>
    <xf numFmtId="3" fontId="95" fillId="0" borderId="37" xfId="413" applyNumberFormat="1" applyFont="1" applyFill="1" applyBorder="1" applyAlignment="1">
      <alignment horizontal="center" vertical="center" wrapText="1"/>
      <protection/>
    </xf>
    <xf numFmtId="0" fontId="4" fillId="0" borderId="37" xfId="414" applyFont="1" applyBorder="1" applyAlignment="1">
      <alignment vertical="center" wrapText="1"/>
      <protection/>
    </xf>
    <xf numFmtId="1" fontId="13" fillId="0" borderId="33" xfId="415" applyNumberFormat="1" applyFont="1" applyFill="1" applyBorder="1" applyAlignment="1" applyProtection="1">
      <alignment vertical="center" wrapText="1"/>
      <protection/>
    </xf>
    <xf numFmtId="188" fontId="28" fillId="0" borderId="33" xfId="420" applyNumberFormat="1" applyFont="1" applyFill="1" applyBorder="1" applyAlignment="1">
      <alignment horizontal="center" vertical="center"/>
      <protection/>
    </xf>
    <xf numFmtId="188" fontId="33" fillId="0" borderId="33" xfId="420" applyNumberFormat="1" applyFont="1" applyFill="1" applyBorder="1" applyAlignment="1">
      <alignment horizontal="center" vertical="center"/>
      <protection/>
    </xf>
    <xf numFmtId="3" fontId="28" fillId="0" borderId="34" xfId="420" applyNumberFormat="1" applyFont="1" applyFill="1" applyBorder="1" applyAlignment="1">
      <alignment horizontal="center" vertical="center"/>
      <protection/>
    </xf>
    <xf numFmtId="3" fontId="33" fillId="0" borderId="34" xfId="420" applyNumberFormat="1" applyFont="1" applyFill="1" applyBorder="1" applyAlignment="1">
      <alignment horizontal="center" vertical="center"/>
      <protection/>
    </xf>
    <xf numFmtId="188" fontId="96" fillId="80" borderId="32" xfId="420" applyNumberFormat="1" applyFont="1" applyFill="1" applyBorder="1" applyAlignment="1">
      <alignment horizontal="center" vertical="center"/>
      <protection/>
    </xf>
    <xf numFmtId="188" fontId="97" fillId="80" borderId="32" xfId="420" applyNumberFormat="1" applyFont="1" applyFill="1" applyBorder="1" applyAlignment="1">
      <alignment horizontal="center" vertical="center"/>
      <protection/>
    </xf>
    <xf numFmtId="3" fontId="28" fillId="0" borderId="34" xfId="420" applyNumberFormat="1" applyFont="1" applyFill="1" applyBorder="1" applyAlignment="1">
      <alignment horizontal="center" vertical="center" wrapText="1"/>
      <protection/>
    </xf>
    <xf numFmtId="3" fontId="33" fillId="0" borderId="34" xfId="420" applyNumberFormat="1" applyFont="1" applyFill="1" applyBorder="1" applyAlignment="1">
      <alignment horizontal="center" vertical="center" wrapText="1"/>
      <protection/>
    </xf>
    <xf numFmtId="1" fontId="19" fillId="0" borderId="33" xfId="415" applyNumberFormat="1" applyFont="1" applyFill="1" applyBorder="1" applyAlignment="1" applyProtection="1">
      <alignment horizontal="center"/>
      <protection locked="0"/>
    </xf>
    <xf numFmtId="0" fontId="6" fillId="0" borderId="37" xfId="413" applyFont="1" applyFill="1" applyBorder="1" applyAlignment="1">
      <alignment horizontal="left" vertical="center" wrapText="1"/>
      <protection/>
    </xf>
    <xf numFmtId="0" fontId="98" fillId="0" borderId="33" xfId="0" applyFont="1" applyBorder="1" applyAlignment="1">
      <alignment horizontal="left" vertical="center"/>
    </xf>
    <xf numFmtId="3" fontId="4" fillId="80" borderId="33" xfId="414" applyNumberFormat="1" applyFont="1" applyFill="1" applyBorder="1" applyAlignment="1">
      <alignment horizontal="center" vertical="center" wrapText="1"/>
      <protection/>
    </xf>
    <xf numFmtId="3" fontId="4" fillId="80" borderId="37" xfId="414" applyNumberFormat="1" applyFont="1" applyFill="1" applyBorder="1" applyAlignment="1">
      <alignment horizontal="center" vertical="center" wrapText="1"/>
      <protection/>
    </xf>
    <xf numFmtId="3" fontId="95" fillId="80" borderId="37" xfId="413" applyNumberFormat="1" applyFont="1" applyFill="1" applyBorder="1" applyAlignment="1">
      <alignment horizontal="center" vertical="center" wrapText="1"/>
      <protection/>
    </xf>
    <xf numFmtId="0" fontId="95" fillId="0" borderId="54" xfId="0" applyFont="1" applyBorder="1" applyAlignment="1">
      <alignment horizontal="center" vertical="center" wrapText="1"/>
    </xf>
    <xf numFmtId="0" fontId="95" fillId="0" borderId="55" xfId="0" applyFont="1" applyBorder="1" applyAlignment="1">
      <alignment horizontal="center" vertical="center" wrapText="1"/>
    </xf>
    <xf numFmtId="0" fontId="95" fillId="0" borderId="37" xfId="0" applyFont="1" applyBorder="1" applyAlignment="1">
      <alignment horizontal="center" vertical="center" wrapText="1"/>
    </xf>
    <xf numFmtId="0" fontId="98" fillId="0" borderId="54" xfId="0" applyFont="1" applyBorder="1" applyAlignment="1">
      <alignment horizontal="center" vertical="center"/>
    </xf>
    <xf numFmtId="0" fontId="98" fillId="0" borderId="55" xfId="0" applyFont="1" applyBorder="1" applyAlignment="1">
      <alignment horizontal="center" vertical="center"/>
    </xf>
    <xf numFmtId="0" fontId="98" fillId="0" borderId="37" xfId="0" applyFont="1" applyBorder="1" applyAlignment="1">
      <alignment horizontal="center" vertical="center"/>
    </xf>
    <xf numFmtId="0" fontId="99" fillId="0" borderId="54" xfId="0" applyFont="1" applyBorder="1" applyAlignment="1">
      <alignment horizontal="center" vertical="center"/>
    </xf>
    <xf numFmtId="0" fontId="99" fillId="0" borderId="55" xfId="0" applyFont="1" applyBorder="1" applyAlignment="1">
      <alignment horizontal="center" vertical="center"/>
    </xf>
    <xf numFmtId="0" fontId="99" fillId="0" borderId="37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69" fillId="0" borderId="0" xfId="419" applyFont="1" applyFill="1" applyBorder="1" applyAlignment="1">
      <alignment horizontal="center" vertical="top" wrapText="1"/>
      <protection/>
    </xf>
    <xf numFmtId="0" fontId="24" fillId="0" borderId="0" xfId="410" applyFont="1" applyAlignment="1">
      <alignment horizontal="center" vertical="center" wrapText="1"/>
      <protection/>
    </xf>
    <xf numFmtId="0" fontId="70" fillId="0" borderId="56" xfId="419" applyFont="1" applyFill="1" applyBorder="1" applyAlignment="1">
      <alignment horizontal="center" vertical="center" wrapText="1"/>
      <protection/>
    </xf>
    <xf numFmtId="0" fontId="25" fillId="0" borderId="57" xfId="410" applyFont="1" applyFill="1" applyBorder="1" applyAlignment="1">
      <alignment horizontal="center" vertical="center" wrapText="1"/>
      <protection/>
    </xf>
    <xf numFmtId="0" fontId="25" fillId="0" borderId="58" xfId="410" applyFont="1" applyFill="1" applyBorder="1" applyAlignment="1">
      <alignment horizontal="center" vertical="center" wrapText="1"/>
      <protection/>
    </xf>
    <xf numFmtId="0" fontId="36" fillId="0" borderId="0" xfId="418" applyFont="1" applyFill="1" applyAlignment="1">
      <alignment horizontal="center" vertical="top" wrapText="1"/>
      <protection/>
    </xf>
    <xf numFmtId="0" fontId="36" fillId="0" borderId="33" xfId="418" applyFont="1" applyFill="1" applyBorder="1" applyAlignment="1">
      <alignment horizontal="center" vertical="top" wrapText="1"/>
      <protection/>
    </xf>
    <xf numFmtId="0" fontId="37" fillId="80" borderId="33" xfId="418" applyFont="1" applyFill="1" applyBorder="1" applyAlignment="1">
      <alignment horizontal="center" vertical="center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24" fillId="0" borderId="0" xfId="420" applyFont="1" applyFill="1" applyAlignment="1">
      <alignment horizontal="center" vertical="center" wrapText="1"/>
      <protection/>
    </xf>
    <xf numFmtId="0" fontId="26" fillId="0" borderId="0" xfId="420" applyFont="1" applyFill="1" applyAlignment="1">
      <alignment horizontal="center" vertical="center"/>
      <protection/>
    </xf>
    <xf numFmtId="0" fontId="27" fillId="0" borderId="33" xfId="420" applyFont="1" applyFill="1" applyBorder="1" applyAlignment="1">
      <alignment horizontal="center"/>
      <protection/>
    </xf>
    <xf numFmtId="14" fontId="28" fillId="0" borderId="33" xfId="386" applyNumberFormat="1" applyFont="1" applyBorder="1" applyAlignment="1">
      <alignment horizontal="center" vertical="center" wrapText="1"/>
      <protection/>
    </xf>
    <xf numFmtId="0" fontId="31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37" fillId="0" borderId="0" xfId="414" applyFont="1" applyAlignment="1">
      <alignment horizontal="center" vertical="center"/>
      <protection/>
    </xf>
    <xf numFmtId="0" fontId="37" fillId="0" borderId="26" xfId="413" applyFont="1" applyFill="1" applyBorder="1" applyAlignment="1">
      <alignment horizontal="center" vertical="center" wrapText="1"/>
      <protection/>
    </xf>
    <xf numFmtId="0" fontId="4" fillId="0" borderId="33" xfId="413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center"/>
      <protection/>
    </xf>
    <xf numFmtId="49" fontId="6" fillId="0" borderId="30" xfId="413" applyNumberFormat="1" applyFont="1" applyFill="1" applyBorder="1" applyAlignment="1">
      <alignment horizontal="center" vertical="center"/>
      <protection/>
    </xf>
    <xf numFmtId="49" fontId="6" fillId="0" borderId="36" xfId="413" applyNumberFormat="1" applyFont="1" applyFill="1" applyBorder="1" applyAlignment="1">
      <alignment horizontal="center" vertical="center"/>
      <protection/>
    </xf>
    <xf numFmtId="0" fontId="10" fillId="0" borderId="59" xfId="412" applyFont="1" applyFill="1" applyBorder="1" applyAlignment="1">
      <alignment horizontal="left" vertical="center" wrapText="1"/>
      <protection/>
    </xf>
    <xf numFmtId="49" fontId="6" fillId="0" borderId="32" xfId="413" applyNumberFormat="1" applyFont="1" applyFill="1" applyBorder="1" applyAlignment="1">
      <alignment horizontal="center" vertical="center"/>
      <protection/>
    </xf>
    <xf numFmtId="49" fontId="6" fillId="0" borderId="35" xfId="413" applyNumberFormat="1" applyFont="1" applyFill="1" applyBorder="1" applyAlignment="1">
      <alignment horizontal="center" vertical="center"/>
      <protection/>
    </xf>
    <xf numFmtId="0" fontId="38" fillId="0" borderId="59" xfId="413" applyFont="1" applyFill="1" applyBorder="1" applyAlignment="1">
      <alignment horizontal="center" vertical="center" wrapText="1"/>
      <protection/>
    </xf>
    <xf numFmtId="0" fontId="38" fillId="0" borderId="26" xfId="413" applyFont="1" applyFill="1" applyBorder="1" applyAlignment="1">
      <alignment horizontal="center" vertical="center" wrapText="1"/>
      <protection/>
    </xf>
    <xf numFmtId="0" fontId="6" fillId="0" borderId="32" xfId="413" applyFont="1" applyFill="1" applyBorder="1" applyAlignment="1">
      <alignment horizontal="center" vertical="center"/>
      <protection/>
    </xf>
    <xf numFmtId="0" fontId="6" fillId="0" borderId="35" xfId="413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wrapText="1"/>
      <protection locked="0"/>
    </xf>
    <xf numFmtId="1" fontId="15" fillId="0" borderId="54" xfId="415" applyNumberFormat="1" applyFont="1" applyFill="1" applyBorder="1" applyAlignment="1" applyProtection="1">
      <alignment horizontal="center" vertical="center" wrapText="1"/>
      <protection/>
    </xf>
    <xf numFmtId="1" fontId="15" fillId="0" borderId="37" xfId="415" applyNumberFormat="1" applyFont="1" applyFill="1" applyBorder="1" applyAlignment="1" applyProtection="1">
      <alignment horizontal="center" vertical="center" wrapText="1"/>
      <protection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7" fillId="0" borderId="0" xfId="415" applyNumberFormat="1" applyFont="1" applyFill="1" applyBorder="1" applyAlignment="1" applyProtection="1">
      <alignment horizontal="center"/>
      <protection locked="0"/>
    </xf>
    <xf numFmtId="1" fontId="7" fillId="0" borderId="26" xfId="415" applyNumberFormat="1" applyFont="1" applyFill="1" applyBorder="1" applyAlignment="1" applyProtection="1">
      <alignment horizontal="center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4" fillId="0" borderId="60" xfId="415" applyNumberFormat="1" applyFont="1" applyFill="1" applyBorder="1" applyAlignment="1" applyProtection="1">
      <alignment horizontal="center" vertical="center" wrapText="1"/>
      <protection/>
    </xf>
    <xf numFmtId="1" fontId="14" fillId="0" borderId="59" xfId="415" applyNumberFormat="1" applyFont="1" applyFill="1" applyBorder="1" applyAlignment="1" applyProtection="1">
      <alignment horizontal="center" vertical="center" wrapText="1"/>
      <protection/>
    </xf>
    <xf numFmtId="1" fontId="14" fillId="0" borderId="61" xfId="415" applyNumberFormat="1" applyFont="1" applyFill="1" applyBorder="1" applyAlignment="1" applyProtection="1">
      <alignment horizontal="center" vertical="center" wrapText="1"/>
      <protection/>
    </xf>
    <xf numFmtId="1" fontId="14" fillId="0" borderId="29" xfId="415" applyNumberFormat="1" applyFont="1" applyFill="1" applyBorder="1" applyAlignment="1" applyProtection="1">
      <alignment horizontal="center" vertical="center" wrapText="1"/>
      <protection/>
    </xf>
    <xf numFmtId="1" fontId="14" fillId="0" borderId="0" xfId="415" applyNumberFormat="1" applyFont="1" applyFill="1" applyBorder="1" applyAlignment="1" applyProtection="1">
      <alignment horizontal="center" vertical="center" wrapText="1"/>
      <protection/>
    </xf>
    <xf numFmtId="1" fontId="14" fillId="0" borderId="62" xfId="415" applyNumberFormat="1" applyFont="1" applyFill="1" applyBorder="1" applyAlignment="1" applyProtection="1">
      <alignment horizontal="center" vertical="center" wrapText="1"/>
      <protection/>
    </xf>
    <xf numFmtId="1" fontId="14" fillId="0" borderId="30" xfId="415" applyNumberFormat="1" applyFont="1" applyFill="1" applyBorder="1" applyAlignment="1" applyProtection="1">
      <alignment horizontal="center" vertical="center" wrapText="1"/>
      <protection/>
    </xf>
    <xf numFmtId="1" fontId="14" fillId="0" borderId="26" xfId="415" applyNumberFormat="1" applyFont="1" applyFill="1" applyBorder="1" applyAlignment="1" applyProtection="1">
      <alignment horizontal="center" vertical="center" wrapText="1"/>
      <protection/>
    </xf>
    <xf numFmtId="1" fontId="14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8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60" xfId="415" applyNumberFormat="1" applyFont="1" applyFill="1" applyBorder="1" applyAlignment="1" applyProtection="1">
      <alignment horizontal="center" vertical="center" wrapText="1"/>
      <protection/>
    </xf>
    <xf numFmtId="1" fontId="13" fillId="0" borderId="59" xfId="415" applyNumberFormat="1" applyFont="1" applyFill="1" applyBorder="1" applyAlignment="1" applyProtection="1">
      <alignment horizontal="center" vertical="center" wrapText="1"/>
      <protection/>
    </xf>
    <xf numFmtId="1" fontId="13" fillId="0" borderId="61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/>
    </xf>
    <xf numFmtId="1" fontId="13" fillId="0" borderId="0" xfId="415" applyNumberFormat="1" applyFont="1" applyFill="1" applyBorder="1" applyAlignment="1" applyProtection="1">
      <alignment horizontal="center" vertical="center" wrapText="1"/>
      <protection/>
    </xf>
    <xf numFmtId="1" fontId="13" fillId="0" borderId="62" xfId="415" applyNumberFormat="1" applyFont="1" applyFill="1" applyBorder="1" applyAlignment="1" applyProtection="1">
      <alignment horizontal="center" vertical="center" wrapText="1"/>
      <protection/>
    </xf>
    <xf numFmtId="1" fontId="13" fillId="0" borderId="30" xfId="415" applyNumberFormat="1" applyFont="1" applyFill="1" applyBorder="1" applyAlignment="1" applyProtection="1">
      <alignment horizontal="center" vertical="center" wrapText="1"/>
      <protection/>
    </xf>
    <xf numFmtId="1" fontId="13" fillId="0" borderId="26" xfId="415" applyNumberFormat="1" applyFont="1" applyFill="1" applyBorder="1" applyAlignment="1" applyProtection="1">
      <alignment horizontal="center" vertical="center" wrapText="1"/>
      <protection/>
    </xf>
    <xf numFmtId="1" fontId="13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2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54" xfId="415" applyNumberFormat="1" applyFont="1" applyFill="1" applyBorder="1" applyAlignment="1" applyProtection="1">
      <alignment horizontal="center"/>
      <protection/>
    </xf>
    <xf numFmtId="1" fontId="2" fillId="0" borderId="55" xfId="415" applyNumberFormat="1" applyFont="1" applyFill="1" applyBorder="1" applyAlignment="1" applyProtection="1">
      <alignment horizontal="center"/>
      <protection/>
    </xf>
    <xf numFmtId="1" fontId="2" fillId="0" borderId="37" xfId="415" applyNumberFormat="1" applyFont="1" applyFill="1" applyBorder="1" applyAlignment="1" applyProtection="1">
      <alignment horizontal="center"/>
      <protection/>
    </xf>
    <xf numFmtId="1" fontId="13" fillId="0" borderId="54" xfId="415" applyNumberFormat="1" applyFont="1" applyFill="1" applyBorder="1" applyAlignment="1" applyProtection="1">
      <alignment horizontal="center" vertical="center" wrapText="1"/>
      <protection/>
    </xf>
    <xf numFmtId="1" fontId="36" fillId="0" borderId="0" xfId="415" applyNumberFormat="1" applyFont="1" applyFill="1" applyAlignment="1" applyProtection="1">
      <alignment horizontal="center"/>
      <protection locked="0"/>
    </xf>
    <xf numFmtId="1" fontId="36" fillId="0" borderId="26" xfId="415" applyNumberFormat="1" applyFont="1" applyFill="1" applyBorder="1" applyAlignment="1" applyProtection="1">
      <alignment horizontal="center"/>
      <protection locked="0"/>
    </xf>
    <xf numFmtId="1" fontId="13" fillId="80" borderId="60" xfId="415" applyNumberFormat="1" applyFont="1" applyFill="1" applyBorder="1" applyAlignment="1" applyProtection="1">
      <alignment horizontal="center" vertical="center" wrapText="1"/>
      <protection/>
    </xf>
    <xf numFmtId="1" fontId="13" fillId="80" borderId="59" xfId="415" applyNumberFormat="1" applyFont="1" applyFill="1" applyBorder="1" applyAlignment="1" applyProtection="1">
      <alignment horizontal="center" vertical="center" wrapText="1"/>
      <protection/>
    </xf>
    <xf numFmtId="1" fontId="13" fillId="80" borderId="61" xfId="415" applyNumberFormat="1" applyFont="1" applyFill="1" applyBorder="1" applyAlignment="1" applyProtection="1">
      <alignment horizontal="center" vertical="center" wrapText="1"/>
      <protection/>
    </xf>
    <xf numFmtId="1" fontId="13" fillId="80" borderId="29" xfId="415" applyNumberFormat="1" applyFont="1" applyFill="1" applyBorder="1" applyAlignment="1" applyProtection="1">
      <alignment horizontal="center" vertical="center" wrapText="1"/>
      <protection/>
    </xf>
    <xf numFmtId="1" fontId="13" fillId="80" borderId="0" xfId="415" applyNumberFormat="1" applyFont="1" applyFill="1" applyBorder="1" applyAlignment="1" applyProtection="1">
      <alignment horizontal="center" vertical="center" wrapText="1"/>
      <protection/>
    </xf>
    <xf numFmtId="1" fontId="13" fillId="80" borderId="62" xfId="415" applyNumberFormat="1" applyFont="1" applyFill="1" applyBorder="1" applyAlignment="1" applyProtection="1">
      <alignment horizontal="center" vertical="center" wrapText="1"/>
      <protection/>
    </xf>
    <xf numFmtId="1" fontId="13" fillId="80" borderId="30" xfId="415" applyNumberFormat="1" applyFont="1" applyFill="1" applyBorder="1" applyAlignment="1" applyProtection="1">
      <alignment horizontal="center" vertical="center" wrapText="1"/>
      <protection/>
    </xf>
    <xf numFmtId="1" fontId="13" fillId="80" borderId="26" xfId="415" applyNumberFormat="1" applyFont="1" applyFill="1" applyBorder="1" applyAlignment="1" applyProtection="1">
      <alignment horizontal="center" vertical="center" wrapText="1"/>
      <protection/>
    </xf>
    <xf numFmtId="1" fontId="13" fillId="80" borderId="36" xfId="415" applyNumberFormat="1" applyFont="1" applyFill="1" applyBorder="1" applyAlignment="1" applyProtection="1">
      <alignment horizontal="center" vertical="center" wrapText="1"/>
      <protection/>
    </xf>
    <xf numFmtId="1" fontId="16" fillId="0" borderId="32" xfId="415" applyNumberFormat="1" applyFont="1" applyFill="1" applyBorder="1" applyAlignment="1" applyProtection="1">
      <alignment horizontal="center" vertical="center" wrapText="1"/>
      <protection/>
    </xf>
    <xf numFmtId="1" fontId="16" fillId="0" borderId="35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2" xfId="415" applyNumberFormat="1" applyFont="1" applyFill="1" applyBorder="1" applyAlignment="1" applyProtection="1">
      <alignment horizontal="center" vertical="center" wrapText="1"/>
      <protection/>
    </xf>
    <xf numFmtId="1" fontId="12" fillId="0" borderId="35" xfId="415" applyNumberFormat="1" applyFont="1" applyFill="1" applyBorder="1" applyAlignment="1" applyProtection="1">
      <alignment horizontal="center" vertical="center" wrapText="1"/>
      <protection/>
    </xf>
    <xf numFmtId="1" fontId="17" fillId="0" borderId="33" xfId="415" applyNumberFormat="1" applyFont="1" applyFill="1" applyBorder="1" applyAlignment="1" applyProtection="1">
      <alignment horizontal="center" vertical="center" wrapText="1"/>
      <protection/>
    </xf>
    <xf numFmtId="1" fontId="6" fillId="0" borderId="33" xfId="415" applyNumberFormat="1" applyFont="1" applyFill="1" applyBorder="1" applyAlignment="1" applyProtection="1">
      <alignment horizontal="center" vertical="center" wrapText="1"/>
      <protection/>
    </xf>
  </cellXfs>
  <cellStyles count="4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Акцент1" xfId="51"/>
    <cellStyle name="20% — акцент1" xfId="52"/>
    <cellStyle name="20% - Акцент1 2" xfId="53"/>
    <cellStyle name="20% - Акцент1 2 2" xfId="54"/>
    <cellStyle name="20% - Акцент1 3" xfId="55"/>
    <cellStyle name="20% - Акцент1 4" xfId="56"/>
    <cellStyle name="20% - Акцент2" xfId="57"/>
    <cellStyle name="20% — акцент2" xfId="58"/>
    <cellStyle name="20% - Акцент2 2" xfId="59"/>
    <cellStyle name="20% - Акцент2 2 2" xfId="60"/>
    <cellStyle name="20% - Акцент2 3" xfId="61"/>
    <cellStyle name="20% - Акцент2 4" xfId="62"/>
    <cellStyle name="20% - Акцент3" xfId="63"/>
    <cellStyle name="20% — акцент3" xfId="64"/>
    <cellStyle name="20% - Акцент3 2" xfId="65"/>
    <cellStyle name="20% - Акцент3 2 2" xfId="66"/>
    <cellStyle name="20% - Акцент3 3" xfId="67"/>
    <cellStyle name="20% - Акцент3 4" xfId="68"/>
    <cellStyle name="20% - Акцент4" xfId="69"/>
    <cellStyle name="20% — акцент4" xfId="70"/>
    <cellStyle name="20% - Акцент4 2" xfId="71"/>
    <cellStyle name="20% - Акцент4 2 2" xfId="72"/>
    <cellStyle name="20% - Акцент4 3" xfId="73"/>
    <cellStyle name="20% - Акцент4 4" xfId="74"/>
    <cellStyle name="20% - Акцент5" xfId="75"/>
    <cellStyle name="20% — акцент5" xfId="76"/>
    <cellStyle name="20% - Акцент5 2" xfId="77"/>
    <cellStyle name="20% - Акцент5 2 2" xfId="78"/>
    <cellStyle name="20% - Акцент5 3" xfId="79"/>
    <cellStyle name="20% - Акцент5 4" xfId="80"/>
    <cellStyle name="20% - Акцент6" xfId="81"/>
    <cellStyle name="20% — акцент6" xfId="82"/>
    <cellStyle name="20% - Акцент6 2" xfId="83"/>
    <cellStyle name="20% - Акцент6 2 2" xfId="84"/>
    <cellStyle name="20% - Акцент6 3" xfId="85"/>
    <cellStyle name="20% - Акцент6 4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2" xfId="116"/>
    <cellStyle name="40% - Accent2 2" xfId="117"/>
    <cellStyle name="40% - Accent2 3" xfId="118"/>
    <cellStyle name="40% - Accent2 4" xfId="119"/>
    <cellStyle name="40% - Accent2 5" xfId="120"/>
    <cellStyle name="40% - Accent2 6" xfId="121"/>
    <cellStyle name="40% - Accent3" xfId="122"/>
    <cellStyle name="40% - Accent3 2" xfId="123"/>
    <cellStyle name="40% - Accent3 3" xfId="124"/>
    <cellStyle name="40% - Accent3 4" xfId="125"/>
    <cellStyle name="40% - Accent3 5" xfId="126"/>
    <cellStyle name="40% - Accent3 6" xfId="127"/>
    <cellStyle name="40% - Accent4" xfId="128"/>
    <cellStyle name="40% - Accent4 2" xfId="129"/>
    <cellStyle name="40% - Accent4 3" xfId="130"/>
    <cellStyle name="40% - Accent4 4" xfId="131"/>
    <cellStyle name="40% - Accent4 5" xfId="132"/>
    <cellStyle name="40% - Accent4 6" xfId="133"/>
    <cellStyle name="40% - Accent5" xfId="134"/>
    <cellStyle name="40% - Accent5 2" xfId="135"/>
    <cellStyle name="40% - Accent5 3" xfId="136"/>
    <cellStyle name="40% - Accent5 4" xfId="137"/>
    <cellStyle name="40% - Accent5 5" xfId="138"/>
    <cellStyle name="40% - Accent6" xfId="139"/>
    <cellStyle name="40% - Accent6 2" xfId="140"/>
    <cellStyle name="40% - Accent6 3" xfId="141"/>
    <cellStyle name="40% - Accent6 4" xfId="142"/>
    <cellStyle name="40% - Accent6 5" xfId="143"/>
    <cellStyle name="40% - Accent6 6" xfId="144"/>
    <cellStyle name="40% - Акцент1" xfId="145"/>
    <cellStyle name="40% — акцент1" xfId="146"/>
    <cellStyle name="40% - Акцент1 2" xfId="147"/>
    <cellStyle name="40% - Акцент1 2 2" xfId="148"/>
    <cellStyle name="40% - Акцент1 3" xfId="149"/>
    <cellStyle name="40% - Акцент1 4" xfId="150"/>
    <cellStyle name="40% - Акцент2" xfId="151"/>
    <cellStyle name="40% — акцент2" xfId="152"/>
    <cellStyle name="40% - Акцент2 2" xfId="153"/>
    <cellStyle name="40% - Акцент2 2 2" xfId="154"/>
    <cellStyle name="40% - Акцент2 3" xfId="155"/>
    <cellStyle name="40% - Акцент2 4" xfId="156"/>
    <cellStyle name="40% - Акцент3" xfId="157"/>
    <cellStyle name="40% — акцент3" xfId="158"/>
    <cellStyle name="40% - Акцент3 2" xfId="159"/>
    <cellStyle name="40% - Акцент3 2 2" xfId="160"/>
    <cellStyle name="40% - Акцент3 3" xfId="161"/>
    <cellStyle name="40% - Акцент3 4" xfId="162"/>
    <cellStyle name="40% - Акцент4" xfId="163"/>
    <cellStyle name="40% — акцент4" xfId="164"/>
    <cellStyle name="40% - Акцент4 2" xfId="165"/>
    <cellStyle name="40% - Акцент4 2 2" xfId="166"/>
    <cellStyle name="40% - Акцент4 3" xfId="167"/>
    <cellStyle name="40% - Акцент4 4" xfId="168"/>
    <cellStyle name="40% - Акцент5" xfId="169"/>
    <cellStyle name="40% — акцент5" xfId="170"/>
    <cellStyle name="40% - Акцент5 2" xfId="171"/>
    <cellStyle name="40% - Акцент5 2 2" xfId="172"/>
    <cellStyle name="40% - Акцент5 3" xfId="173"/>
    <cellStyle name="40% - Акцент5 4" xfId="174"/>
    <cellStyle name="40% - Акцент6" xfId="175"/>
    <cellStyle name="40% — акцент6" xfId="176"/>
    <cellStyle name="40% - Акцент6 2" xfId="177"/>
    <cellStyle name="40% - Акцент6 2 2" xfId="178"/>
    <cellStyle name="40% - Акцент6 3" xfId="179"/>
    <cellStyle name="40% - Акцент6 4" xfId="180"/>
    <cellStyle name="40% – Акцентування1" xfId="181"/>
    <cellStyle name="40% – Акцентування1 2" xfId="182"/>
    <cellStyle name="40% – Акцентування1 3" xfId="183"/>
    <cellStyle name="40% – Акцентування1 4" xfId="184"/>
    <cellStyle name="40% – Акцентування2" xfId="185"/>
    <cellStyle name="40% – Акцентування2 2" xfId="186"/>
    <cellStyle name="40% – Акцентування2 3" xfId="187"/>
    <cellStyle name="40% – Акцентування2 4" xfId="188"/>
    <cellStyle name="40% – Акцентування3" xfId="189"/>
    <cellStyle name="40% – Акцентування3 2" xfId="190"/>
    <cellStyle name="40% – Акцентування3 3" xfId="191"/>
    <cellStyle name="40% – Акцентування3 4" xfId="192"/>
    <cellStyle name="40% – Акцентування4" xfId="193"/>
    <cellStyle name="40% – Акцентування4 2" xfId="194"/>
    <cellStyle name="40% – Акцентування4 3" xfId="195"/>
    <cellStyle name="40% – Акцентування4 4" xfId="196"/>
    <cellStyle name="40% – Акцентування5" xfId="197"/>
    <cellStyle name="40% – Акцентування5 2" xfId="198"/>
    <cellStyle name="40% – Акцентування5 3" xfId="199"/>
    <cellStyle name="40% – Акцентування5 4" xfId="200"/>
    <cellStyle name="40% – Акцентування6" xfId="201"/>
    <cellStyle name="40% – Акцентування6 2" xfId="202"/>
    <cellStyle name="40% – Акцентування6 3" xfId="203"/>
    <cellStyle name="40% – Акцентування6 4" xfId="204"/>
    <cellStyle name="60% - Accent1" xfId="205"/>
    <cellStyle name="60% - Accent1 2" xfId="206"/>
    <cellStyle name="60% - Accent1 3" xfId="207"/>
    <cellStyle name="60% - Accent1 4" xfId="208"/>
    <cellStyle name="60% - Accent2" xfId="209"/>
    <cellStyle name="60% - Accent2 2" xfId="210"/>
    <cellStyle name="60% - Accent2 3" xfId="211"/>
    <cellStyle name="60% - Accent2 4" xfId="212"/>
    <cellStyle name="60% - Accent3" xfId="213"/>
    <cellStyle name="60% - Accent3 2" xfId="214"/>
    <cellStyle name="60% - Accent3 3" xfId="215"/>
    <cellStyle name="60% - Accent3 4" xfId="216"/>
    <cellStyle name="60% - Accent4" xfId="217"/>
    <cellStyle name="60% - Accent4 2" xfId="218"/>
    <cellStyle name="60% - Accent4 3" xfId="219"/>
    <cellStyle name="60% - Accent4 4" xfId="220"/>
    <cellStyle name="60% - Accent5" xfId="221"/>
    <cellStyle name="60% - Accent5 2" xfId="222"/>
    <cellStyle name="60% - Accent5 3" xfId="223"/>
    <cellStyle name="60% - Accent6" xfId="224"/>
    <cellStyle name="60% - Accent6 2" xfId="225"/>
    <cellStyle name="60% - Accent6 3" xfId="226"/>
    <cellStyle name="60% - Accent6 4" xfId="227"/>
    <cellStyle name="60% - Акцент1" xfId="228"/>
    <cellStyle name="60% — акцент1" xfId="229"/>
    <cellStyle name="60% - Акцент1 2" xfId="230"/>
    <cellStyle name="60% - Акцент1 2 2" xfId="231"/>
    <cellStyle name="60% - Акцент1 3" xfId="232"/>
    <cellStyle name="60% - Акцент2" xfId="233"/>
    <cellStyle name="60% — акцент2" xfId="234"/>
    <cellStyle name="60% - Акцент2 2" xfId="235"/>
    <cellStyle name="60% - Акцент2 2 2" xfId="236"/>
    <cellStyle name="60% - Акцент2 3" xfId="237"/>
    <cellStyle name="60% - Акцент3" xfId="238"/>
    <cellStyle name="60% — акцент3" xfId="239"/>
    <cellStyle name="60% - Акцент3 2" xfId="240"/>
    <cellStyle name="60% - Акцент3 2 2" xfId="241"/>
    <cellStyle name="60% - Акцент3 3" xfId="242"/>
    <cellStyle name="60% - Акцент4" xfId="243"/>
    <cellStyle name="60% — акцент4" xfId="244"/>
    <cellStyle name="60% - Акцент4 2" xfId="245"/>
    <cellStyle name="60% - Акцент4 2 2" xfId="246"/>
    <cellStyle name="60% - Акцент4 3" xfId="247"/>
    <cellStyle name="60% - Акцент5" xfId="248"/>
    <cellStyle name="60% — акцент5" xfId="249"/>
    <cellStyle name="60% - Акцент5 2" xfId="250"/>
    <cellStyle name="60% - Акцент5 2 2" xfId="251"/>
    <cellStyle name="60% - Акцент5 3" xfId="252"/>
    <cellStyle name="60% - Акцент6" xfId="253"/>
    <cellStyle name="60% — акцент6" xfId="254"/>
    <cellStyle name="60% - Акцент6 2" xfId="255"/>
    <cellStyle name="60% - Акцент6 2 2" xfId="256"/>
    <cellStyle name="60% - Акцент6 3" xfId="257"/>
    <cellStyle name="60% – Акцентування1" xfId="258"/>
    <cellStyle name="60% – Акцентування1 2" xfId="259"/>
    <cellStyle name="60% – Акцентування2" xfId="260"/>
    <cellStyle name="60% – Акцентування2 2" xfId="261"/>
    <cellStyle name="60% – Акцентування3" xfId="262"/>
    <cellStyle name="60% – Акцентування3 2" xfId="263"/>
    <cellStyle name="60% – Акцентування4" xfId="264"/>
    <cellStyle name="60% – Акцентування4 2" xfId="265"/>
    <cellStyle name="60% – Акцентування5" xfId="266"/>
    <cellStyle name="60% – Акцентування5 2" xfId="267"/>
    <cellStyle name="60% – Акцентування6" xfId="268"/>
    <cellStyle name="60% – Акцентування6 2" xfId="269"/>
    <cellStyle name="Accent1" xfId="270"/>
    <cellStyle name="Accent1 2" xfId="271"/>
    <cellStyle name="Accent1 3" xfId="272"/>
    <cellStyle name="Accent1 4" xfId="273"/>
    <cellStyle name="Accent2" xfId="274"/>
    <cellStyle name="Accent2 2" xfId="275"/>
    <cellStyle name="Accent2 3" xfId="276"/>
    <cellStyle name="Accent3" xfId="277"/>
    <cellStyle name="Accent3 2" xfId="278"/>
    <cellStyle name="Accent3 3" xfId="279"/>
    <cellStyle name="Accent3 4" xfId="280"/>
    <cellStyle name="Accent4" xfId="281"/>
    <cellStyle name="Accent4 2" xfId="282"/>
    <cellStyle name="Accent4 3" xfId="283"/>
    <cellStyle name="Accent4 4" xfId="284"/>
    <cellStyle name="Accent5" xfId="285"/>
    <cellStyle name="Accent5 2" xfId="286"/>
    <cellStyle name="Accent5 3" xfId="287"/>
    <cellStyle name="Accent6" xfId="288"/>
    <cellStyle name="Accent6 2" xfId="289"/>
    <cellStyle name="Accent6 3" xfId="290"/>
    <cellStyle name="Accent6 4" xfId="291"/>
    <cellStyle name="Bad" xfId="292"/>
    <cellStyle name="Bad 2" xfId="293"/>
    <cellStyle name="Bad 3" xfId="294"/>
    <cellStyle name="Calculation" xfId="295"/>
    <cellStyle name="Calculation 2" xfId="296"/>
    <cellStyle name="Calculation 3" xfId="297"/>
    <cellStyle name="Check Cell" xfId="298"/>
    <cellStyle name="Check Cell 2" xfId="299"/>
    <cellStyle name="Explanatory Text" xfId="300"/>
    <cellStyle name="Good" xfId="301"/>
    <cellStyle name="Good 2" xfId="302"/>
    <cellStyle name="Good 3" xfId="303"/>
    <cellStyle name="Heading 1" xfId="304"/>
    <cellStyle name="Heading 1 2" xfId="305"/>
    <cellStyle name="Heading 1 3" xfId="306"/>
    <cellStyle name="Heading 2" xfId="307"/>
    <cellStyle name="Heading 2 2" xfId="308"/>
    <cellStyle name="Heading 2 3" xfId="309"/>
    <cellStyle name="Heading 3" xfId="310"/>
    <cellStyle name="Heading 3 2" xfId="311"/>
    <cellStyle name="Heading 3 3" xfId="312"/>
    <cellStyle name="Heading 4" xfId="313"/>
    <cellStyle name="Heading 4 2" xfId="314"/>
    <cellStyle name="Heading 4 3" xfId="315"/>
    <cellStyle name="Input" xfId="316"/>
    <cellStyle name="Input 2" xfId="317"/>
    <cellStyle name="Input 3" xfId="318"/>
    <cellStyle name="Linked Cell" xfId="319"/>
    <cellStyle name="Linked Cell 2" xfId="320"/>
    <cellStyle name="Neutral" xfId="321"/>
    <cellStyle name="Neutral 2" xfId="322"/>
    <cellStyle name="Neutral 3" xfId="323"/>
    <cellStyle name="Normal_Sheet1" xfId="324"/>
    <cellStyle name="Note" xfId="325"/>
    <cellStyle name="Note 2" xfId="326"/>
    <cellStyle name="Note 3" xfId="327"/>
    <cellStyle name="Note 4" xfId="328"/>
    <cellStyle name="Note 5" xfId="329"/>
    <cellStyle name="Note_СВОД_12" xfId="330"/>
    <cellStyle name="Output" xfId="331"/>
    <cellStyle name="Output 2" xfId="332"/>
    <cellStyle name="Output 3" xfId="333"/>
    <cellStyle name="Title" xfId="334"/>
    <cellStyle name="Total" xfId="335"/>
    <cellStyle name="Warning Text" xfId="336"/>
    <cellStyle name="Акцент1" xfId="337"/>
    <cellStyle name="Акцент1 2" xfId="338"/>
    <cellStyle name="Акцент1 3" xfId="339"/>
    <cellStyle name="Акцент2" xfId="340"/>
    <cellStyle name="Акцент2 2" xfId="341"/>
    <cellStyle name="Акцент2 3" xfId="342"/>
    <cellStyle name="Акцент3" xfId="343"/>
    <cellStyle name="Акцент3 2" xfId="344"/>
    <cellStyle name="Акцент3 3" xfId="345"/>
    <cellStyle name="Акцент4" xfId="346"/>
    <cellStyle name="Акцент4 2" xfId="347"/>
    <cellStyle name="Акцент4 3" xfId="348"/>
    <cellStyle name="Акцент5" xfId="349"/>
    <cellStyle name="Акцент5 2" xfId="350"/>
    <cellStyle name="Акцент5 3" xfId="351"/>
    <cellStyle name="Акцент6" xfId="352"/>
    <cellStyle name="Акцент6 2" xfId="353"/>
    <cellStyle name="Акцент6 3" xfId="354"/>
    <cellStyle name="Акцентування1" xfId="355"/>
    <cellStyle name="Акцентування1 2" xfId="356"/>
    <cellStyle name="Акцентування2" xfId="357"/>
    <cellStyle name="Акцентування2 2" xfId="358"/>
    <cellStyle name="Акцентування3" xfId="359"/>
    <cellStyle name="Акцентування3 2" xfId="360"/>
    <cellStyle name="Акцентування4" xfId="361"/>
    <cellStyle name="Акцентування4 2" xfId="362"/>
    <cellStyle name="Акцентування5" xfId="363"/>
    <cellStyle name="Акцентування5 2" xfId="364"/>
    <cellStyle name="Акцентування6" xfId="365"/>
    <cellStyle name="Акцентування6 2" xfId="366"/>
    <cellStyle name="Ввід" xfId="367"/>
    <cellStyle name="Ввід 2" xfId="368"/>
    <cellStyle name="Ввод " xfId="369"/>
    <cellStyle name="Ввод  2" xfId="370"/>
    <cellStyle name="Вывод" xfId="371"/>
    <cellStyle name="Вывод 2" xfId="372"/>
    <cellStyle name="Вывод 3" xfId="373"/>
    <cellStyle name="Вычисление" xfId="374"/>
    <cellStyle name="Вычисление 2" xfId="375"/>
    <cellStyle name="Вычисление 3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2" xfId="382"/>
    <cellStyle name="Заголовок 3" xfId="383"/>
    <cellStyle name="Заголовок 4" xfId="384"/>
    <cellStyle name="Звичайний 2" xfId="385"/>
    <cellStyle name="Звичайний 2 3" xfId="386"/>
    <cellStyle name="Звичайний 3 2 3" xfId="387"/>
    <cellStyle name="Зв'язана клітинка" xfId="388"/>
    <cellStyle name="Итог" xfId="389"/>
    <cellStyle name="Итог 2" xfId="390"/>
    <cellStyle name="Контрольна клітинка" xfId="391"/>
    <cellStyle name="Контрольна клітинка 2" xfId="392"/>
    <cellStyle name="Контрольная ячейка" xfId="393"/>
    <cellStyle name="Контрольная ячейка 2" xfId="394"/>
    <cellStyle name="Назва" xfId="395"/>
    <cellStyle name="Название" xfId="396"/>
    <cellStyle name="Нейтральный" xfId="397"/>
    <cellStyle name="Нейтральный 2" xfId="398"/>
    <cellStyle name="Нейтральный 3" xfId="399"/>
    <cellStyle name="Обчислення" xfId="400"/>
    <cellStyle name="Обчислення 2" xfId="401"/>
    <cellStyle name="Обычный 2" xfId="402"/>
    <cellStyle name="Обычный 2 2" xfId="403"/>
    <cellStyle name="Обычный 2 2 2" xfId="404"/>
    <cellStyle name="Обычный 2 3" xfId="405"/>
    <cellStyle name="Обычный 2 4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 2" xfId="412"/>
    <cellStyle name="Обычный 5 3" xfId="413"/>
    <cellStyle name="Обычный 6 3" xfId="414"/>
    <cellStyle name="Обычный_06" xfId="415"/>
    <cellStyle name="Обычный_09_Професійний склад" xfId="416"/>
    <cellStyle name="Обычный_12 Зинкевич" xfId="417"/>
    <cellStyle name="Обычный_27.08.2013" xfId="418"/>
    <cellStyle name="Обычный_TБЛ-12~1" xfId="419"/>
    <cellStyle name="Обычный_Форма7Н" xfId="420"/>
    <cellStyle name="Підсумок" xfId="421"/>
    <cellStyle name="Плохой" xfId="422"/>
    <cellStyle name="Плохой 2" xfId="423"/>
    <cellStyle name="Плохой 3" xfId="424"/>
    <cellStyle name="Поганий" xfId="425"/>
    <cellStyle name="Поганий 2" xfId="426"/>
    <cellStyle name="Пояснение" xfId="427"/>
    <cellStyle name="Пояснение 2" xfId="428"/>
    <cellStyle name="Примечание" xfId="429"/>
    <cellStyle name="Примечание 2" xfId="430"/>
    <cellStyle name="Примечание 3" xfId="431"/>
    <cellStyle name="Примечание 4" xfId="432"/>
    <cellStyle name="Примітка" xfId="433"/>
    <cellStyle name="Примітка 2" xfId="434"/>
    <cellStyle name="Примітка 3" xfId="435"/>
    <cellStyle name="Примітка 4" xfId="436"/>
    <cellStyle name="Примітка_СВОД_12" xfId="437"/>
    <cellStyle name="Percent" xfId="438"/>
    <cellStyle name="Результат" xfId="439"/>
    <cellStyle name="Результат 1" xfId="440"/>
    <cellStyle name="Связанная ячейка" xfId="441"/>
    <cellStyle name="Середній" xfId="442"/>
    <cellStyle name="Середній 2" xfId="443"/>
    <cellStyle name="Стиль 1" xfId="444"/>
    <cellStyle name="Стиль 1 2" xfId="445"/>
    <cellStyle name="Текст попередження" xfId="446"/>
    <cellStyle name="Текст пояснення" xfId="447"/>
    <cellStyle name="Текст предупреждения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" xfId="454"/>
    <cellStyle name="Хороший 2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4.7109375" style="0" customWidth="1"/>
    <col min="2" max="2" width="61.8515625" style="0" customWidth="1"/>
  </cols>
  <sheetData>
    <row r="2" spans="1:2" ht="22.5">
      <c r="A2" s="225" t="s">
        <v>142</v>
      </c>
      <c r="B2" s="225"/>
    </row>
    <row r="3" spans="1:2" ht="20.25">
      <c r="A3" s="226" t="s">
        <v>139</v>
      </c>
      <c r="B3" s="226"/>
    </row>
    <row r="5" spans="1:2" ht="30" customHeight="1">
      <c r="A5" s="216" t="s">
        <v>140</v>
      </c>
      <c r="B5" s="212" t="s">
        <v>154</v>
      </c>
    </row>
    <row r="6" spans="1:2" ht="30" customHeight="1">
      <c r="A6" s="217"/>
      <c r="B6" s="212" t="s">
        <v>155</v>
      </c>
    </row>
    <row r="7" spans="1:2" ht="30" customHeight="1">
      <c r="A7" s="218"/>
      <c r="B7" s="212" t="s">
        <v>153</v>
      </c>
    </row>
    <row r="8" spans="1:2" ht="30" customHeight="1">
      <c r="A8" s="219" t="s">
        <v>54</v>
      </c>
      <c r="B8" s="212" t="s">
        <v>144</v>
      </c>
    </row>
    <row r="9" spans="1:2" ht="30" customHeight="1">
      <c r="A9" s="220"/>
      <c r="B9" s="212" t="s">
        <v>145</v>
      </c>
    </row>
    <row r="10" spans="1:2" ht="30" customHeight="1">
      <c r="A10" s="221"/>
      <c r="B10" s="212" t="s">
        <v>146</v>
      </c>
    </row>
    <row r="11" spans="1:2" ht="30" customHeight="1">
      <c r="A11" s="216" t="s">
        <v>143</v>
      </c>
      <c r="B11" s="212" t="s">
        <v>147</v>
      </c>
    </row>
    <row r="12" spans="1:2" ht="30" customHeight="1">
      <c r="A12" s="217"/>
      <c r="B12" s="212" t="s">
        <v>148</v>
      </c>
    </row>
    <row r="13" spans="1:2" ht="30" customHeight="1">
      <c r="A13" s="218"/>
      <c r="B13" s="212" t="s">
        <v>149</v>
      </c>
    </row>
    <row r="14" spans="1:2" ht="30" customHeight="1">
      <c r="A14" s="222" t="s">
        <v>141</v>
      </c>
      <c r="B14" s="212" t="s">
        <v>150</v>
      </c>
    </row>
    <row r="15" spans="1:2" ht="30" customHeight="1">
      <c r="A15" s="223"/>
      <c r="B15" s="212" t="s">
        <v>151</v>
      </c>
    </row>
    <row r="16" spans="1:2" ht="30" customHeight="1">
      <c r="A16" s="224"/>
      <c r="B16" s="212" t="s">
        <v>152</v>
      </c>
    </row>
  </sheetData>
  <sheetProtection/>
  <mergeCells count="6">
    <mergeCell ref="A5:A7"/>
    <mergeCell ref="A8:A10"/>
    <mergeCell ref="A11:A13"/>
    <mergeCell ref="A14:A16"/>
    <mergeCell ref="A2:B2"/>
    <mergeCell ref="A3:B3"/>
  </mergeCells>
  <printOptions/>
  <pageMargins left="1.1023622047244095" right="0.5118110236220472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80" zoomScaleSheetLayoutView="80" zoomScalePageLayoutView="0" workbookViewId="0" topLeftCell="A1">
      <selection activeCell="E6" sqref="E6"/>
    </sheetView>
  </sheetViews>
  <sheetFormatPr defaultColWidth="10.28125" defaultRowHeight="15"/>
  <cols>
    <col min="1" max="1" width="82.421875" style="101" customWidth="1"/>
    <col min="2" max="2" width="23.8515625" style="106" customWidth="1"/>
    <col min="3" max="3" width="24.28125" style="106" customWidth="1"/>
    <col min="4" max="237" width="7.8515625" style="101" customWidth="1"/>
    <col min="238" max="238" width="39.28125" style="101" customWidth="1"/>
    <col min="239" max="16384" width="10.28125" style="101" customWidth="1"/>
  </cols>
  <sheetData>
    <row r="1" spans="1:3" ht="49.5" customHeight="1">
      <c r="A1" s="227" t="s">
        <v>138</v>
      </c>
      <c r="B1" s="227"/>
      <c r="C1" s="227"/>
    </row>
    <row r="2" spans="1:3" ht="23.25" customHeight="1" thickBot="1">
      <c r="A2" s="228" t="s">
        <v>139</v>
      </c>
      <c r="B2" s="228"/>
      <c r="C2" s="228"/>
    </row>
    <row r="3" spans="1:3" s="103" customFormat="1" ht="39" customHeight="1" thickTop="1">
      <c r="A3" s="102"/>
      <c r="B3" s="229" t="s">
        <v>53</v>
      </c>
      <c r="C3" s="230"/>
    </row>
    <row r="4" spans="1:3" s="103" customFormat="1" ht="40.5" customHeight="1" thickBot="1">
      <c r="A4" s="104"/>
      <c r="B4" s="128" t="s">
        <v>112</v>
      </c>
      <c r="C4" s="129" t="s">
        <v>113</v>
      </c>
    </row>
    <row r="5" spans="1:3" s="103" customFormat="1" ht="63" customHeight="1" thickTop="1">
      <c r="A5" s="122" t="s">
        <v>114</v>
      </c>
      <c r="B5" s="111">
        <v>652.9</v>
      </c>
      <c r="C5" s="112">
        <v>658</v>
      </c>
    </row>
    <row r="6" spans="1:3" s="103" customFormat="1" ht="48.75" customHeight="1">
      <c r="A6" s="123" t="s">
        <v>115</v>
      </c>
      <c r="B6" s="113">
        <v>62</v>
      </c>
      <c r="C6" s="114">
        <v>63</v>
      </c>
    </row>
    <row r="7" spans="1:3" s="103" customFormat="1" ht="57" customHeight="1">
      <c r="A7" s="124" t="s">
        <v>55</v>
      </c>
      <c r="B7" s="115">
        <v>573</v>
      </c>
      <c r="C7" s="116">
        <v>580.3</v>
      </c>
    </row>
    <row r="8" spans="1:3" s="103" customFormat="1" ht="54.75" customHeight="1">
      <c r="A8" s="125" t="s">
        <v>54</v>
      </c>
      <c r="B8" s="117">
        <v>54.4</v>
      </c>
      <c r="C8" s="118">
        <v>55.6</v>
      </c>
    </row>
    <row r="9" spans="1:3" s="103" customFormat="1" ht="70.5" customHeight="1">
      <c r="A9" s="126" t="s">
        <v>101</v>
      </c>
      <c r="B9" s="119">
        <v>79.9</v>
      </c>
      <c r="C9" s="120">
        <v>77.7</v>
      </c>
    </row>
    <row r="10" spans="1:3" s="103" customFormat="1" ht="60.75" customHeight="1">
      <c r="A10" s="127" t="s">
        <v>56</v>
      </c>
      <c r="B10" s="113">
        <v>12.2</v>
      </c>
      <c r="C10" s="121">
        <v>11.8</v>
      </c>
    </row>
    <row r="11" spans="1:3" s="107" customFormat="1" ht="15">
      <c r="A11" s="105"/>
      <c r="B11" s="105"/>
      <c r="C11" s="106"/>
    </row>
    <row r="12" spans="1:3" s="109" customFormat="1" ht="12" customHeight="1">
      <c r="A12" s="108"/>
      <c r="B12" s="108"/>
      <c r="C12" s="106"/>
    </row>
    <row r="13" ht="15">
      <c r="A13" s="110"/>
    </row>
    <row r="14" ht="15">
      <c r="A14" s="110"/>
    </row>
    <row r="15" ht="15">
      <c r="A15" s="110"/>
    </row>
    <row r="16" ht="15">
      <c r="A16" s="110"/>
    </row>
    <row r="17" ht="15">
      <c r="A17" s="110"/>
    </row>
    <row r="18" ht="15">
      <c r="A18" s="110"/>
    </row>
    <row r="19" ht="15">
      <c r="A19" s="110"/>
    </row>
    <row r="20" ht="15">
      <c r="A20" s="110"/>
    </row>
    <row r="21" ht="15">
      <c r="A21" s="110"/>
    </row>
    <row r="22" ht="15">
      <c r="A22" s="110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selection activeCell="N16" sqref="N16"/>
    </sheetView>
  </sheetViews>
  <sheetFormatPr defaultColWidth="9.140625" defaultRowHeight="15"/>
  <cols>
    <col min="1" max="1" width="1.28515625" style="155" hidden="1" customWidth="1"/>
    <col min="2" max="2" width="42.28125" style="155" customWidth="1"/>
    <col min="3" max="3" width="13.421875" style="155" customWidth="1"/>
    <col min="4" max="4" width="13.8515625" style="155" customWidth="1"/>
    <col min="5" max="5" width="12.8515625" style="155" customWidth="1"/>
    <col min="6" max="6" width="13.8515625" style="155" customWidth="1"/>
    <col min="7" max="7" width="9.140625" style="155" customWidth="1"/>
    <col min="8" max="10" width="0" style="155" hidden="1" customWidth="1"/>
    <col min="11" max="16384" width="9.140625" style="155" customWidth="1"/>
  </cols>
  <sheetData>
    <row r="1" s="130" customFormat="1" ht="10.5" customHeight="1">
      <c r="F1" s="131"/>
    </row>
    <row r="2" spans="1:6" s="132" customFormat="1" ht="51" customHeight="1">
      <c r="A2" s="231" t="s">
        <v>57</v>
      </c>
      <c r="B2" s="231"/>
      <c r="C2" s="231"/>
      <c r="D2" s="231"/>
      <c r="E2" s="231"/>
      <c r="F2" s="231"/>
    </row>
    <row r="3" spans="1:6" s="132" customFormat="1" ht="16.5" customHeight="1">
      <c r="A3" s="133"/>
      <c r="B3" s="133"/>
      <c r="C3" s="133"/>
      <c r="D3" s="133"/>
      <c r="E3" s="133"/>
      <c r="F3" s="134" t="s">
        <v>58</v>
      </c>
    </row>
    <row r="4" spans="1:6" s="132" customFormat="1" ht="24.75" customHeight="1">
      <c r="A4" s="133"/>
      <c r="B4" s="232"/>
      <c r="C4" s="233" t="s">
        <v>156</v>
      </c>
      <c r="D4" s="234" t="s">
        <v>157</v>
      </c>
      <c r="E4" s="234" t="s">
        <v>59</v>
      </c>
      <c r="F4" s="234"/>
    </row>
    <row r="5" spans="1:6" s="132" customFormat="1" ht="54.75" customHeight="1">
      <c r="A5" s="135"/>
      <c r="B5" s="232"/>
      <c r="C5" s="233"/>
      <c r="D5" s="234"/>
      <c r="E5" s="136" t="s">
        <v>2</v>
      </c>
      <c r="F5" s="137" t="s">
        <v>60</v>
      </c>
    </row>
    <row r="6" spans="2:6" s="138" customFormat="1" ht="19.5" customHeight="1">
      <c r="B6" s="139" t="s">
        <v>21</v>
      </c>
      <c r="C6" s="140">
        <v>1</v>
      </c>
      <c r="D6" s="141">
        <v>2</v>
      </c>
      <c r="E6" s="140">
        <v>3</v>
      </c>
      <c r="F6" s="141">
        <v>4</v>
      </c>
    </row>
    <row r="7" spans="2:10" s="142" customFormat="1" ht="27.75" customHeight="1">
      <c r="B7" s="143" t="s">
        <v>62</v>
      </c>
      <c r="C7" s="144">
        <f>SUM(C8:C33)</f>
        <v>2315</v>
      </c>
      <c r="D7" s="144">
        <f>SUM(D8:D33)</f>
        <v>4130</v>
      </c>
      <c r="E7" s="145">
        <f>ROUND(D7/C7*100,1)</f>
        <v>178.4</v>
      </c>
      <c r="F7" s="144">
        <f aca="true" t="shared" si="0" ref="F7:F32">D7-C7</f>
        <v>1815</v>
      </c>
      <c r="I7" s="146"/>
      <c r="J7" s="146"/>
    </row>
    <row r="8" spans="2:10" s="147" customFormat="1" ht="23.25" customHeight="1">
      <c r="B8" s="148" t="s">
        <v>63</v>
      </c>
      <c r="C8" s="149">
        <v>44</v>
      </c>
      <c r="D8" s="149">
        <v>37</v>
      </c>
      <c r="E8" s="150">
        <f>ROUND(D8/C8*100,1)</f>
        <v>84.1</v>
      </c>
      <c r="F8" s="149">
        <f t="shared" si="0"/>
        <v>-7</v>
      </c>
      <c r="H8" s="151">
        <f>ROUND(D8/$D$7*100,1)</f>
        <v>0.9</v>
      </c>
      <c r="I8" s="152">
        <f>ROUND(C8/1000,1)</f>
        <v>0</v>
      </c>
      <c r="J8" s="152">
        <f>ROUND(D8/1000,1)</f>
        <v>0</v>
      </c>
    </row>
    <row r="9" spans="2:10" s="147" customFormat="1" ht="23.25" customHeight="1">
      <c r="B9" s="148" t="s">
        <v>64</v>
      </c>
      <c r="C9" s="149">
        <v>0</v>
      </c>
      <c r="D9" s="149">
        <v>162</v>
      </c>
      <c r="E9" s="150" t="s">
        <v>93</v>
      </c>
      <c r="F9" s="149">
        <f t="shared" si="0"/>
        <v>162</v>
      </c>
      <c r="H9" s="151">
        <f aca="true" t="shared" si="1" ref="H9:H33">ROUND(D9/$D$7*100,1)</f>
        <v>3.9</v>
      </c>
      <c r="I9" s="152">
        <f aca="true" t="shared" si="2" ref="I9:J33">ROUND(C9/1000,1)</f>
        <v>0</v>
      </c>
      <c r="J9" s="152">
        <f t="shared" si="2"/>
        <v>0.2</v>
      </c>
    </row>
    <row r="10" spans="2:10" s="147" customFormat="1" ht="23.25" customHeight="1">
      <c r="B10" s="148" t="s">
        <v>65</v>
      </c>
      <c r="C10" s="149">
        <v>0</v>
      </c>
      <c r="D10" s="149">
        <v>0</v>
      </c>
      <c r="E10" s="150" t="s">
        <v>93</v>
      </c>
      <c r="F10" s="149">
        <f t="shared" si="0"/>
        <v>0</v>
      </c>
      <c r="H10" s="153">
        <f t="shared" si="1"/>
        <v>0</v>
      </c>
      <c r="I10" s="152">
        <f t="shared" si="2"/>
        <v>0</v>
      </c>
      <c r="J10" s="152">
        <f t="shared" si="2"/>
        <v>0</v>
      </c>
    </row>
    <row r="11" spans="2:10" s="147" customFormat="1" ht="23.25" customHeight="1">
      <c r="B11" s="148" t="s">
        <v>66</v>
      </c>
      <c r="C11" s="149">
        <v>0</v>
      </c>
      <c r="D11" s="149">
        <v>53</v>
      </c>
      <c r="E11" s="150" t="s">
        <v>93</v>
      </c>
      <c r="F11" s="149">
        <f t="shared" si="0"/>
        <v>53</v>
      </c>
      <c r="H11" s="151">
        <f t="shared" si="1"/>
        <v>1.3</v>
      </c>
      <c r="I11" s="152">
        <f t="shared" si="2"/>
        <v>0</v>
      </c>
      <c r="J11" s="152">
        <f t="shared" si="2"/>
        <v>0.1</v>
      </c>
    </row>
    <row r="12" spans="2:10" s="147" customFormat="1" ht="23.25" customHeight="1">
      <c r="B12" s="148" t="s">
        <v>67</v>
      </c>
      <c r="C12" s="149">
        <v>1</v>
      </c>
      <c r="D12" s="149">
        <v>2</v>
      </c>
      <c r="E12" s="150">
        <f aca="true" t="shared" si="3" ref="E12:E33">ROUND(D12/C12*100,1)</f>
        <v>200</v>
      </c>
      <c r="F12" s="149">
        <f t="shared" si="0"/>
        <v>1</v>
      </c>
      <c r="H12" s="153">
        <f t="shared" si="1"/>
        <v>0</v>
      </c>
      <c r="I12" s="152">
        <f t="shared" si="2"/>
        <v>0</v>
      </c>
      <c r="J12" s="152">
        <f t="shared" si="2"/>
        <v>0</v>
      </c>
    </row>
    <row r="13" spans="2:10" s="147" customFormat="1" ht="23.25" customHeight="1">
      <c r="B13" s="148" t="s">
        <v>68</v>
      </c>
      <c r="C13" s="149">
        <v>13</v>
      </c>
      <c r="D13" s="149">
        <v>64</v>
      </c>
      <c r="E13" s="150">
        <f t="shared" si="3"/>
        <v>492.3</v>
      </c>
      <c r="F13" s="149">
        <f t="shared" si="0"/>
        <v>51</v>
      </c>
      <c r="H13" s="151">
        <f t="shared" si="1"/>
        <v>1.5</v>
      </c>
      <c r="I13" s="152">
        <f t="shared" si="2"/>
        <v>0</v>
      </c>
      <c r="J13" s="152">
        <f t="shared" si="2"/>
        <v>0.1</v>
      </c>
    </row>
    <row r="14" spans="2:10" s="147" customFormat="1" ht="23.25" customHeight="1">
      <c r="B14" s="148" t="s">
        <v>69</v>
      </c>
      <c r="C14" s="149">
        <v>15</v>
      </c>
      <c r="D14" s="149">
        <v>95</v>
      </c>
      <c r="E14" s="150">
        <f t="shared" si="3"/>
        <v>633.3</v>
      </c>
      <c r="F14" s="149">
        <f t="shared" si="0"/>
        <v>80</v>
      </c>
      <c r="H14" s="151">
        <f t="shared" si="1"/>
        <v>2.3</v>
      </c>
      <c r="I14" s="152">
        <f t="shared" si="2"/>
        <v>0</v>
      </c>
      <c r="J14" s="152">
        <f t="shared" si="2"/>
        <v>0.1</v>
      </c>
    </row>
    <row r="15" spans="2:10" s="147" customFormat="1" ht="23.25" customHeight="1">
      <c r="B15" s="148" t="s">
        <v>70</v>
      </c>
      <c r="C15" s="149">
        <v>0</v>
      </c>
      <c r="D15" s="149">
        <v>139</v>
      </c>
      <c r="E15" s="150" t="s">
        <v>93</v>
      </c>
      <c r="F15" s="149">
        <f t="shared" si="0"/>
        <v>139</v>
      </c>
      <c r="H15" s="151">
        <f t="shared" si="1"/>
        <v>3.4</v>
      </c>
      <c r="I15" s="152">
        <f t="shared" si="2"/>
        <v>0</v>
      </c>
      <c r="J15" s="152">
        <f t="shared" si="2"/>
        <v>0.1</v>
      </c>
    </row>
    <row r="16" spans="2:10" s="147" customFormat="1" ht="23.25" customHeight="1">
      <c r="B16" s="148" t="s">
        <v>71</v>
      </c>
      <c r="C16" s="149">
        <v>0</v>
      </c>
      <c r="D16" s="149">
        <v>135</v>
      </c>
      <c r="E16" s="150" t="s">
        <v>93</v>
      </c>
      <c r="F16" s="149">
        <f t="shared" si="0"/>
        <v>135</v>
      </c>
      <c r="H16" s="151">
        <f t="shared" si="1"/>
        <v>3.3</v>
      </c>
      <c r="I16" s="152">
        <f t="shared" si="2"/>
        <v>0</v>
      </c>
      <c r="J16" s="152">
        <f t="shared" si="2"/>
        <v>0.1</v>
      </c>
    </row>
    <row r="17" spans="2:10" s="147" customFormat="1" ht="23.25" customHeight="1">
      <c r="B17" s="148" t="s">
        <v>72</v>
      </c>
      <c r="C17" s="149">
        <v>16</v>
      </c>
      <c r="D17" s="149">
        <v>0</v>
      </c>
      <c r="E17" s="150">
        <f t="shared" si="3"/>
        <v>0</v>
      </c>
      <c r="F17" s="149">
        <f t="shared" si="0"/>
        <v>-16</v>
      </c>
      <c r="H17" s="151">
        <f t="shared" si="1"/>
        <v>0</v>
      </c>
      <c r="I17" s="152">
        <f t="shared" si="2"/>
        <v>0</v>
      </c>
      <c r="J17" s="152">
        <f t="shared" si="2"/>
        <v>0</v>
      </c>
    </row>
    <row r="18" spans="2:10" s="147" customFormat="1" ht="23.25" customHeight="1">
      <c r="B18" s="148" t="s">
        <v>73</v>
      </c>
      <c r="C18" s="149">
        <v>80</v>
      </c>
      <c r="D18" s="149">
        <v>156</v>
      </c>
      <c r="E18" s="150">
        <f t="shared" si="3"/>
        <v>195</v>
      </c>
      <c r="F18" s="149">
        <f t="shared" si="0"/>
        <v>76</v>
      </c>
      <c r="H18" s="151">
        <f t="shared" si="1"/>
        <v>3.8</v>
      </c>
      <c r="I18" s="152">
        <f t="shared" si="2"/>
        <v>0.1</v>
      </c>
      <c r="J18" s="152">
        <f t="shared" si="2"/>
        <v>0.2</v>
      </c>
    </row>
    <row r="19" spans="2:10" s="147" customFormat="1" ht="23.25" customHeight="1">
      <c r="B19" s="148" t="s">
        <v>74</v>
      </c>
      <c r="C19" s="149">
        <v>194</v>
      </c>
      <c r="D19" s="149">
        <v>61</v>
      </c>
      <c r="E19" s="150">
        <f t="shared" si="3"/>
        <v>31.4</v>
      </c>
      <c r="F19" s="149">
        <f t="shared" si="0"/>
        <v>-133</v>
      </c>
      <c r="H19" s="153">
        <f t="shared" si="1"/>
        <v>1.5</v>
      </c>
      <c r="I19" s="152">
        <f t="shared" si="2"/>
        <v>0.2</v>
      </c>
      <c r="J19" s="152">
        <f t="shared" si="2"/>
        <v>0.1</v>
      </c>
    </row>
    <row r="20" spans="2:10" s="147" customFormat="1" ht="23.25" customHeight="1">
      <c r="B20" s="148" t="s">
        <v>75</v>
      </c>
      <c r="C20" s="149">
        <v>34</v>
      </c>
      <c r="D20" s="149">
        <v>27</v>
      </c>
      <c r="E20" s="150">
        <f t="shared" si="3"/>
        <v>79.4</v>
      </c>
      <c r="F20" s="149">
        <f t="shared" si="0"/>
        <v>-7</v>
      </c>
      <c r="H20" s="153">
        <f t="shared" si="1"/>
        <v>0.7</v>
      </c>
      <c r="I20" s="152">
        <f t="shared" si="2"/>
        <v>0</v>
      </c>
      <c r="J20" s="152">
        <f t="shared" si="2"/>
        <v>0</v>
      </c>
    </row>
    <row r="21" spans="2:10" s="147" customFormat="1" ht="23.25" customHeight="1">
      <c r="B21" s="148" t="s">
        <v>76</v>
      </c>
      <c r="C21" s="149">
        <v>10</v>
      </c>
      <c r="D21" s="149">
        <v>0</v>
      </c>
      <c r="E21" s="150">
        <f t="shared" si="3"/>
        <v>0</v>
      </c>
      <c r="F21" s="149">
        <f t="shared" si="0"/>
        <v>-10</v>
      </c>
      <c r="H21" s="153">
        <f t="shared" si="1"/>
        <v>0</v>
      </c>
      <c r="I21" s="152">
        <f t="shared" si="2"/>
        <v>0</v>
      </c>
      <c r="J21" s="152">
        <f t="shared" si="2"/>
        <v>0</v>
      </c>
    </row>
    <row r="22" spans="2:10" s="147" customFormat="1" ht="23.25" customHeight="1">
      <c r="B22" s="148" t="s">
        <v>77</v>
      </c>
      <c r="C22" s="149">
        <v>0</v>
      </c>
      <c r="D22" s="149">
        <v>16</v>
      </c>
      <c r="E22" s="150" t="s">
        <v>93</v>
      </c>
      <c r="F22" s="149">
        <f t="shared" si="0"/>
        <v>16</v>
      </c>
      <c r="H22" s="151">
        <f t="shared" si="1"/>
        <v>0.4</v>
      </c>
      <c r="I22" s="152">
        <f t="shared" si="2"/>
        <v>0</v>
      </c>
      <c r="J22" s="152">
        <f t="shared" si="2"/>
        <v>0</v>
      </c>
    </row>
    <row r="23" spans="2:10" s="147" customFormat="1" ht="23.25" customHeight="1">
      <c r="B23" s="148" t="s">
        <v>78</v>
      </c>
      <c r="C23" s="154">
        <v>200</v>
      </c>
      <c r="D23" s="154">
        <v>72</v>
      </c>
      <c r="E23" s="150">
        <f t="shared" si="3"/>
        <v>36</v>
      </c>
      <c r="F23" s="149">
        <f t="shared" si="0"/>
        <v>-128</v>
      </c>
      <c r="H23" s="151">
        <f t="shared" si="1"/>
        <v>1.7</v>
      </c>
      <c r="I23" s="152">
        <f t="shared" si="2"/>
        <v>0.2</v>
      </c>
      <c r="J23" s="152">
        <f t="shared" si="2"/>
        <v>0.1</v>
      </c>
    </row>
    <row r="24" spans="2:10" s="147" customFormat="1" ht="23.25" customHeight="1">
      <c r="B24" s="148" t="s">
        <v>79</v>
      </c>
      <c r="C24" s="149">
        <v>75</v>
      </c>
      <c r="D24" s="149">
        <v>169</v>
      </c>
      <c r="E24" s="150">
        <f t="shared" si="3"/>
        <v>225.3</v>
      </c>
      <c r="F24" s="149">
        <f t="shared" si="0"/>
        <v>94</v>
      </c>
      <c r="H24" s="151">
        <f t="shared" si="1"/>
        <v>4.1</v>
      </c>
      <c r="I24" s="152">
        <f t="shared" si="2"/>
        <v>0.1</v>
      </c>
      <c r="J24" s="152">
        <f t="shared" si="2"/>
        <v>0.2</v>
      </c>
    </row>
    <row r="25" spans="2:10" s="147" customFormat="1" ht="23.25" customHeight="1">
      <c r="B25" s="148" t="s">
        <v>80</v>
      </c>
      <c r="C25" s="149">
        <v>91</v>
      </c>
      <c r="D25" s="149">
        <v>85</v>
      </c>
      <c r="E25" s="150">
        <f t="shared" si="3"/>
        <v>93.4</v>
      </c>
      <c r="F25" s="149">
        <f t="shared" si="0"/>
        <v>-6</v>
      </c>
      <c r="H25" s="151">
        <f t="shared" si="1"/>
        <v>2.1</v>
      </c>
      <c r="I25" s="152">
        <f t="shared" si="2"/>
        <v>0.1</v>
      </c>
      <c r="J25" s="152">
        <f t="shared" si="2"/>
        <v>0.1</v>
      </c>
    </row>
    <row r="26" spans="2:10" s="147" customFormat="1" ht="23.25" customHeight="1">
      <c r="B26" s="148" t="s">
        <v>81</v>
      </c>
      <c r="C26" s="149">
        <v>0</v>
      </c>
      <c r="D26" s="149">
        <v>26</v>
      </c>
      <c r="E26" s="150" t="s">
        <v>93</v>
      </c>
      <c r="F26" s="149">
        <f t="shared" si="0"/>
        <v>26</v>
      </c>
      <c r="H26" s="151">
        <f t="shared" si="1"/>
        <v>0.6</v>
      </c>
      <c r="I26" s="152">
        <f t="shared" si="2"/>
        <v>0</v>
      </c>
      <c r="J26" s="152">
        <f t="shared" si="2"/>
        <v>0</v>
      </c>
    </row>
    <row r="27" spans="2:10" s="147" customFormat="1" ht="23.25" customHeight="1">
      <c r="B27" s="148" t="s">
        <v>82</v>
      </c>
      <c r="C27" s="149">
        <v>0</v>
      </c>
      <c r="D27" s="149">
        <v>28</v>
      </c>
      <c r="E27" s="150" t="s">
        <v>93</v>
      </c>
      <c r="F27" s="149">
        <f t="shared" si="0"/>
        <v>28</v>
      </c>
      <c r="H27" s="151">
        <f t="shared" si="1"/>
        <v>0.7</v>
      </c>
      <c r="I27" s="152">
        <f t="shared" si="2"/>
        <v>0</v>
      </c>
      <c r="J27" s="152">
        <f t="shared" si="2"/>
        <v>0</v>
      </c>
    </row>
    <row r="28" spans="2:10" s="147" customFormat="1" ht="23.25" customHeight="1">
      <c r="B28" s="148" t="s">
        <v>83</v>
      </c>
      <c r="C28" s="149">
        <v>37</v>
      </c>
      <c r="D28" s="149">
        <v>222</v>
      </c>
      <c r="E28" s="150">
        <f t="shared" si="3"/>
        <v>600</v>
      </c>
      <c r="F28" s="149">
        <f t="shared" si="0"/>
        <v>185</v>
      </c>
      <c r="H28" s="151">
        <f t="shared" si="1"/>
        <v>5.4</v>
      </c>
      <c r="I28" s="152">
        <f t="shared" si="2"/>
        <v>0</v>
      </c>
      <c r="J28" s="152">
        <f t="shared" si="2"/>
        <v>0.2</v>
      </c>
    </row>
    <row r="29" spans="2:10" s="147" customFormat="1" ht="23.25" customHeight="1">
      <c r="B29" s="148" t="s">
        <v>84</v>
      </c>
      <c r="C29" s="149">
        <v>552</v>
      </c>
      <c r="D29" s="149">
        <v>1462</v>
      </c>
      <c r="E29" s="150">
        <f t="shared" si="3"/>
        <v>264.9</v>
      </c>
      <c r="F29" s="149">
        <f t="shared" si="0"/>
        <v>910</v>
      </c>
      <c r="H29" s="151">
        <f t="shared" si="1"/>
        <v>35.4</v>
      </c>
      <c r="I29" s="152">
        <f t="shared" si="2"/>
        <v>0.6</v>
      </c>
      <c r="J29" s="152">
        <f t="shared" si="2"/>
        <v>1.5</v>
      </c>
    </row>
    <row r="30" spans="2:10" s="147" customFormat="1" ht="23.25" customHeight="1">
      <c r="B30" s="148" t="s">
        <v>85</v>
      </c>
      <c r="C30" s="149">
        <v>93</v>
      </c>
      <c r="D30" s="149">
        <v>379</v>
      </c>
      <c r="E30" s="150">
        <f t="shared" si="3"/>
        <v>407.5</v>
      </c>
      <c r="F30" s="149">
        <f t="shared" si="0"/>
        <v>286</v>
      </c>
      <c r="H30" s="151">
        <f t="shared" si="1"/>
        <v>9.2</v>
      </c>
      <c r="I30" s="152">
        <f t="shared" si="2"/>
        <v>0.1</v>
      </c>
      <c r="J30" s="152">
        <f t="shared" si="2"/>
        <v>0.4</v>
      </c>
    </row>
    <row r="31" spans="2:10" s="147" customFormat="1" ht="23.25" customHeight="1">
      <c r="B31" s="148" t="s">
        <v>86</v>
      </c>
      <c r="C31" s="149">
        <v>452</v>
      </c>
      <c r="D31" s="149">
        <v>252</v>
      </c>
      <c r="E31" s="150">
        <f t="shared" si="3"/>
        <v>55.8</v>
      </c>
      <c r="F31" s="149">
        <f t="shared" si="0"/>
        <v>-200</v>
      </c>
      <c r="H31" s="151">
        <f t="shared" si="1"/>
        <v>6.1</v>
      </c>
      <c r="I31" s="152">
        <f t="shared" si="2"/>
        <v>0.5</v>
      </c>
      <c r="J31" s="152">
        <f t="shared" si="2"/>
        <v>0.3</v>
      </c>
    </row>
    <row r="32" spans="2:10" s="147" customFormat="1" ht="23.25" customHeight="1">
      <c r="B32" s="148" t="s">
        <v>87</v>
      </c>
      <c r="C32" s="149">
        <v>30</v>
      </c>
      <c r="D32" s="149">
        <v>384</v>
      </c>
      <c r="E32" s="150">
        <f t="shared" si="3"/>
        <v>1280</v>
      </c>
      <c r="F32" s="149">
        <f t="shared" si="0"/>
        <v>354</v>
      </c>
      <c r="H32" s="153">
        <f t="shared" si="1"/>
        <v>9.3</v>
      </c>
      <c r="I32" s="152">
        <f t="shared" si="2"/>
        <v>0</v>
      </c>
      <c r="J32" s="152">
        <f t="shared" si="2"/>
        <v>0.4</v>
      </c>
    </row>
    <row r="33" spans="2:10" ht="22.5" customHeight="1">
      <c r="B33" s="169" t="s">
        <v>88</v>
      </c>
      <c r="C33" s="170">
        <v>378</v>
      </c>
      <c r="D33" s="170">
        <v>104</v>
      </c>
      <c r="E33" s="150">
        <f t="shared" si="3"/>
        <v>27.5</v>
      </c>
      <c r="F33" s="149">
        <f>D33-C33</f>
        <v>-274</v>
      </c>
      <c r="H33" s="155">
        <f t="shared" si="1"/>
        <v>2.5</v>
      </c>
      <c r="I33" s="155">
        <f t="shared" si="2"/>
        <v>0.4</v>
      </c>
      <c r="J33" s="155">
        <f t="shared" si="2"/>
        <v>0.1</v>
      </c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6">
      <selection activeCell="I23" sqref="I23"/>
    </sheetView>
  </sheetViews>
  <sheetFormatPr defaultColWidth="8.8515625" defaultRowHeight="15"/>
  <cols>
    <col min="1" max="1" width="44.28125" style="76" customWidth="1"/>
    <col min="2" max="2" width="13.140625" style="76" customWidth="1"/>
    <col min="3" max="3" width="12.8515625" style="76" customWidth="1"/>
    <col min="4" max="4" width="14.28125" style="76" customWidth="1"/>
    <col min="5" max="5" width="15.28125" style="76" customWidth="1"/>
    <col min="6" max="8" width="8.8515625" style="76" customWidth="1"/>
    <col min="9" max="9" width="43.00390625" style="76" customWidth="1"/>
    <col min="10" max="16384" width="8.8515625" style="76" customWidth="1"/>
  </cols>
  <sheetData>
    <row r="1" spans="1:5" s="71" customFormat="1" ht="27.75" customHeight="1">
      <c r="A1" s="235" t="s">
        <v>103</v>
      </c>
      <c r="B1" s="235"/>
      <c r="C1" s="235"/>
      <c r="D1" s="235"/>
      <c r="E1" s="235"/>
    </row>
    <row r="2" spans="1:5" s="71" customFormat="1" ht="21.75" customHeight="1">
      <c r="A2" s="236" t="s">
        <v>22</v>
      </c>
      <c r="B2" s="236"/>
      <c r="C2" s="236"/>
      <c r="D2" s="236"/>
      <c r="E2" s="236"/>
    </row>
    <row r="3" spans="1:5" s="73" customFormat="1" ht="6.75" customHeight="1">
      <c r="A3" s="72"/>
      <c r="B3" s="72"/>
      <c r="C3" s="72"/>
      <c r="D3" s="72"/>
      <c r="E3" s="72"/>
    </row>
    <row r="4" spans="1:5" s="73" customFormat="1" ht="30" customHeight="1">
      <c r="A4" s="237"/>
      <c r="B4" s="233" t="s">
        <v>156</v>
      </c>
      <c r="C4" s="234" t="s">
        <v>157</v>
      </c>
      <c r="D4" s="238" t="s">
        <v>59</v>
      </c>
      <c r="E4" s="238"/>
    </row>
    <row r="5" spans="1:5" s="73" customFormat="1" ht="34.5" customHeight="1">
      <c r="A5" s="237"/>
      <c r="B5" s="233"/>
      <c r="C5" s="234"/>
      <c r="D5" s="157" t="s">
        <v>2</v>
      </c>
      <c r="E5" s="157" t="s">
        <v>61</v>
      </c>
    </row>
    <row r="6" spans="1:5" s="74" customFormat="1" ht="34.5" customHeight="1">
      <c r="A6" s="164" t="s">
        <v>23</v>
      </c>
      <c r="B6" s="165">
        <f>SUM(B7:B25)</f>
        <v>2315</v>
      </c>
      <c r="C6" s="166">
        <f>SUM(C7:C25)</f>
        <v>4130</v>
      </c>
      <c r="D6" s="206">
        <f>C6/B6*100</f>
        <v>178.40172786177106</v>
      </c>
      <c r="E6" s="208">
        <f>C6-B6</f>
        <v>1815</v>
      </c>
    </row>
    <row r="7" spans="1:9" ht="39.75" customHeight="1">
      <c r="A7" s="167" t="s">
        <v>24</v>
      </c>
      <c r="B7" s="188">
        <v>20</v>
      </c>
      <c r="C7" s="188">
        <v>172</v>
      </c>
      <c r="D7" s="207">
        <f aca="true" t="shared" si="0" ref="D7:D23">C7/B7*100</f>
        <v>860</v>
      </c>
      <c r="E7" s="209">
        <f aca="true" t="shared" si="1" ref="E7:E25">C7-B7</f>
        <v>152</v>
      </c>
      <c r="F7" s="192"/>
      <c r="G7" s="75"/>
      <c r="I7" s="77"/>
    </row>
    <row r="8" spans="1:9" ht="44.25" customHeight="1">
      <c r="A8" s="167" t="s">
        <v>25</v>
      </c>
      <c r="B8" s="188">
        <v>0</v>
      </c>
      <c r="C8" s="188">
        <v>0</v>
      </c>
      <c r="D8" s="207" t="s">
        <v>93</v>
      </c>
      <c r="E8" s="209">
        <f t="shared" si="1"/>
        <v>0</v>
      </c>
      <c r="F8" s="192"/>
      <c r="G8" s="75"/>
      <c r="I8" s="77"/>
    </row>
    <row r="9" spans="1:9" s="78" customFormat="1" ht="27" customHeight="1">
      <c r="A9" s="167" t="s">
        <v>26</v>
      </c>
      <c r="B9" s="188">
        <v>64</v>
      </c>
      <c r="C9" s="188">
        <v>703</v>
      </c>
      <c r="D9" s="207">
        <f t="shared" si="0"/>
        <v>1098.4375</v>
      </c>
      <c r="E9" s="209">
        <f t="shared" si="1"/>
        <v>639</v>
      </c>
      <c r="F9" s="192"/>
      <c r="G9" s="75"/>
      <c r="H9" s="76"/>
      <c r="I9" s="77"/>
    </row>
    <row r="10" spans="1:11" ht="43.5" customHeight="1">
      <c r="A10" s="167" t="s">
        <v>27</v>
      </c>
      <c r="B10" s="188">
        <v>0</v>
      </c>
      <c r="C10" s="188">
        <v>0</v>
      </c>
      <c r="D10" s="207" t="s">
        <v>93</v>
      </c>
      <c r="E10" s="209">
        <f t="shared" si="1"/>
        <v>0</v>
      </c>
      <c r="F10" s="192"/>
      <c r="G10" s="75"/>
      <c r="I10" s="77"/>
      <c r="K10" s="79"/>
    </row>
    <row r="11" spans="1:9" ht="42" customHeight="1">
      <c r="A11" s="167" t="s">
        <v>28</v>
      </c>
      <c r="B11" s="188">
        <v>0</v>
      </c>
      <c r="C11" s="188">
        <v>8</v>
      </c>
      <c r="D11" s="207" t="s">
        <v>93</v>
      </c>
      <c r="E11" s="209">
        <f t="shared" si="1"/>
        <v>8</v>
      </c>
      <c r="F11" s="192"/>
      <c r="G11" s="75"/>
      <c r="I11" s="77"/>
    </row>
    <row r="12" spans="1:9" ht="19.5" customHeight="1">
      <c r="A12" s="167" t="s">
        <v>29</v>
      </c>
      <c r="B12" s="188">
        <v>55</v>
      </c>
      <c r="C12" s="188">
        <v>38</v>
      </c>
      <c r="D12" s="207">
        <f t="shared" si="0"/>
        <v>69.0909090909091</v>
      </c>
      <c r="E12" s="209">
        <f t="shared" si="1"/>
        <v>-17</v>
      </c>
      <c r="F12" s="192"/>
      <c r="G12" s="75"/>
      <c r="I12" s="158"/>
    </row>
    <row r="13" spans="1:9" ht="41.25" customHeight="1">
      <c r="A13" s="167" t="s">
        <v>30</v>
      </c>
      <c r="B13" s="188">
        <v>37</v>
      </c>
      <c r="C13" s="188">
        <v>21</v>
      </c>
      <c r="D13" s="207">
        <f t="shared" si="0"/>
        <v>56.75675675675676</v>
      </c>
      <c r="E13" s="209">
        <f t="shared" si="1"/>
        <v>-16</v>
      </c>
      <c r="F13" s="192"/>
      <c r="G13" s="75"/>
      <c r="I13" s="77"/>
    </row>
    <row r="14" spans="1:9" ht="41.25" customHeight="1">
      <c r="A14" s="167" t="s">
        <v>31</v>
      </c>
      <c r="B14" s="188">
        <v>4</v>
      </c>
      <c r="C14" s="188">
        <v>0</v>
      </c>
      <c r="D14" s="207">
        <f t="shared" si="0"/>
        <v>0</v>
      </c>
      <c r="E14" s="209">
        <f t="shared" si="1"/>
        <v>-4</v>
      </c>
      <c r="F14" s="192"/>
      <c r="G14" s="75"/>
      <c r="I14" s="77"/>
    </row>
    <row r="15" spans="1:9" ht="42" customHeight="1">
      <c r="A15" s="167" t="s">
        <v>32</v>
      </c>
      <c r="B15" s="188">
        <v>0</v>
      </c>
      <c r="C15" s="188">
        <v>0</v>
      </c>
      <c r="D15" s="207" t="s">
        <v>93</v>
      </c>
      <c r="E15" s="209">
        <f t="shared" si="1"/>
        <v>0</v>
      </c>
      <c r="F15" s="192"/>
      <c r="G15" s="75"/>
      <c r="I15" s="77"/>
    </row>
    <row r="16" spans="1:9" ht="23.25" customHeight="1">
      <c r="A16" s="167" t="s">
        <v>33</v>
      </c>
      <c r="B16" s="188">
        <v>96</v>
      </c>
      <c r="C16" s="188">
        <v>0</v>
      </c>
      <c r="D16" s="207">
        <f t="shared" si="0"/>
        <v>0</v>
      </c>
      <c r="E16" s="209">
        <f t="shared" si="1"/>
        <v>-96</v>
      </c>
      <c r="F16" s="192"/>
      <c r="G16" s="75"/>
      <c r="I16" s="77"/>
    </row>
    <row r="17" spans="1:9" ht="22.5" customHeight="1">
      <c r="A17" s="167" t="s">
        <v>34</v>
      </c>
      <c r="B17" s="189">
        <v>2</v>
      </c>
      <c r="C17" s="189">
        <v>4</v>
      </c>
      <c r="D17" s="207">
        <f t="shared" si="0"/>
        <v>200</v>
      </c>
      <c r="E17" s="209">
        <f t="shared" si="1"/>
        <v>2</v>
      </c>
      <c r="F17" s="192"/>
      <c r="G17" s="75"/>
      <c r="I17" s="77"/>
    </row>
    <row r="18" spans="1:9" ht="22.5" customHeight="1">
      <c r="A18" s="167" t="s">
        <v>35</v>
      </c>
      <c r="B18" s="188">
        <v>4</v>
      </c>
      <c r="C18" s="188">
        <v>12</v>
      </c>
      <c r="D18" s="207">
        <f t="shared" si="0"/>
        <v>300</v>
      </c>
      <c r="E18" s="209">
        <f t="shared" si="1"/>
        <v>8</v>
      </c>
      <c r="F18" s="192"/>
      <c r="G18" s="75"/>
      <c r="I18" s="77"/>
    </row>
    <row r="19" spans="1:9" ht="38.25" customHeight="1">
      <c r="A19" s="167" t="s">
        <v>36</v>
      </c>
      <c r="B19" s="188">
        <v>0</v>
      </c>
      <c r="C19" s="188">
        <v>24</v>
      </c>
      <c r="D19" s="207" t="s">
        <v>93</v>
      </c>
      <c r="E19" s="209">
        <f t="shared" si="1"/>
        <v>24</v>
      </c>
      <c r="F19" s="192"/>
      <c r="G19" s="75"/>
      <c r="I19" s="159"/>
    </row>
    <row r="20" spans="1:9" ht="35.25" customHeight="1">
      <c r="A20" s="167" t="s">
        <v>37</v>
      </c>
      <c r="B20" s="188">
        <v>315</v>
      </c>
      <c r="C20" s="188">
        <v>0</v>
      </c>
      <c r="D20" s="207">
        <f t="shared" si="0"/>
        <v>0</v>
      </c>
      <c r="E20" s="209">
        <f t="shared" si="1"/>
        <v>-315</v>
      </c>
      <c r="F20" s="192"/>
      <c r="G20" s="75"/>
      <c r="I20" s="77"/>
    </row>
    <row r="21" spans="1:9" ht="41.25" customHeight="1">
      <c r="A21" s="167" t="s">
        <v>38</v>
      </c>
      <c r="B21" s="188">
        <v>719</v>
      </c>
      <c r="C21" s="188">
        <v>1468</v>
      </c>
      <c r="D21" s="207">
        <f t="shared" si="0"/>
        <v>204.17246175243395</v>
      </c>
      <c r="E21" s="209">
        <f t="shared" si="1"/>
        <v>749</v>
      </c>
      <c r="F21" s="192"/>
      <c r="G21" s="75"/>
      <c r="I21" s="77"/>
    </row>
    <row r="22" spans="1:9" ht="19.5" customHeight="1">
      <c r="A22" s="167" t="s">
        <v>39</v>
      </c>
      <c r="B22" s="188">
        <v>521</v>
      </c>
      <c r="C22" s="188">
        <v>359</v>
      </c>
      <c r="D22" s="207">
        <f t="shared" si="0"/>
        <v>68.90595009596929</v>
      </c>
      <c r="E22" s="209">
        <f t="shared" si="1"/>
        <v>-162</v>
      </c>
      <c r="F22" s="192"/>
      <c r="G22" s="75"/>
      <c r="I22" s="77"/>
    </row>
    <row r="23" spans="1:9" ht="39" customHeight="1">
      <c r="A23" s="167" t="s">
        <v>40</v>
      </c>
      <c r="B23" s="188">
        <v>478</v>
      </c>
      <c r="C23" s="188">
        <v>1305</v>
      </c>
      <c r="D23" s="207">
        <f t="shared" si="0"/>
        <v>273.01255230125525</v>
      </c>
      <c r="E23" s="209">
        <f t="shared" si="1"/>
        <v>827</v>
      </c>
      <c r="F23" s="192"/>
      <c r="G23" s="75"/>
      <c r="I23" s="77"/>
    </row>
    <row r="24" spans="1:9" ht="38.25" customHeight="1">
      <c r="A24" s="167" t="s">
        <v>41</v>
      </c>
      <c r="B24" s="188">
        <v>0</v>
      </c>
      <c r="C24" s="188">
        <v>13</v>
      </c>
      <c r="D24" s="207" t="s">
        <v>93</v>
      </c>
      <c r="E24" s="209">
        <f t="shared" si="1"/>
        <v>13</v>
      </c>
      <c r="F24" s="74"/>
      <c r="G24" s="75"/>
      <c r="I24" s="77"/>
    </row>
    <row r="25" spans="1:9" ht="22.5" customHeight="1" thickBot="1">
      <c r="A25" s="168" t="s">
        <v>42</v>
      </c>
      <c r="B25" s="188">
        <v>0</v>
      </c>
      <c r="C25" s="188">
        <v>3</v>
      </c>
      <c r="D25" s="207" t="s">
        <v>93</v>
      </c>
      <c r="E25" s="209">
        <f t="shared" si="1"/>
        <v>3</v>
      </c>
      <c r="F25" s="74"/>
      <c r="G25" s="75"/>
      <c r="I25" s="77"/>
    </row>
    <row r="26" spans="1:9" ht="15.75">
      <c r="A26" s="80"/>
      <c r="B26" s="80"/>
      <c r="C26" s="80"/>
      <c r="D26" s="80"/>
      <c r="E26" s="80"/>
      <c r="I26" s="77"/>
    </row>
    <row r="27" spans="1:5" ht="12.75">
      <c r="A27" s="80"/>
      <c r="B27" s="80"/>
      <c r="C27" s="80"/>
      <c r="D27" s="80"/>
      <c r="E27" s="8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23" sqref="A23"/>
    </sheetView>
  </sheetViews>
  <sheetFormatPr defaultColWidth="8.8515625" defaultRowHeight="15"/>
  <cols>
    <col min="1" max="1" width="52.8515625" style="76" customWidth="1"/>
    <col min="2" max="2" width="17.7109375" style="76" customWidth="1"/>
    <col min="3" max="3" width="16.7109375" style="76" customWidth="1"/>
    <col min="4" max="4" width="22.00390625" style="76" customWidth="1"/>
    <col min="5" max="5" width="21.57421875" style="76" customWidth="1"/>
    <col min="6" max="6" width="8.8515625" style="76" customWidth="1"/>
    <col min="7" max="7" width="10.8515625" style="76" bestFit="1" customWidth="1"/>
    <col min="8" max="16384" width="8.8515625" style="76" customWidth="1"/>
  </cols>
  <sheetData>
    <row r="1" spans="1:5" s="71" customFormat="1" ht="49.5" customHeight="1">
      <c r="A1" s="239" t="s">
        <v>103</v>
      </c>
      <c r="B1" s="239"/>
      <c r="C1" s="239"/>
      <c r="D1" s="239"/>
      <c r="E1" s="239"/>
    </row>
    <row r="2" spans="1:5" s="71" customFormat="1" ht="20.25" customHeight="1">
      <c r="A2" s="240" t="s">
        <v>43</v>
      </c>
      <c r="B2" s="240"/>
      <c r="C2" s="240"/>
      <c r="D2" s="240"/>
      <c r="E2" s="240"/>
    </row>
    <row r="3" spans="1:5" s="71" customFormat="1" ht="17.25" customHeight="1">
      <c r="A3" s="156"/>
      <c r="B3" s="156"/>
      <c r="C3" s="156"/>
      <c r="D3" s="156"/>
      <c r="E3" s="156"/>
    </row>
    <row r="4" spans="1:5" s="73" customFormat="1" ht="25.5" customHeight="1">
      <c r="A4" s="237"/>
      <c r="B4" s="233" t="s">
        <v>156</v>
      </c>
      <c r="C4" s="234" t="s">
        <v>157</v>
      </c>
      <c r="D4" s="241" t="s">
        <v>59</v>
      </c>
      <c r="E4" s="241"/>
    </row>
    <row r="5" spans="1:5" s="73" customFormat="1" ht="37.5" customHeight="1">
      <c r="A5" s="237"/>
      <c r="B5" s="233"/>
      <c r="C5" s="234"/>
      <c r="D5" s="160" t="s">
        <v>2</v>
      </c>
      <c r="E5" s="160" t="s">
        <v>61</v>
      </c>
    </row>
    <row r="6" spans="1:7" s="82" customFormat="1" ht="34.5" customHeight="1">
      <c r="A6" s="161" t="s">
        <v>23</v>
      </c>
      <c r="B6" s="81">
        <f>SUM(B7:B15)</f>
        <v>2315</v>
      </c>
      <c r="C6" s="81">
        <f>SUM(C7:C15)</f>
        <v>4130</v>
      </c>
      <c r="D6" s="202">
        <f>C6/B6*100</f>
        <v>178.40172786177106</v>
      </c>
      <c r="E6" s="204">
        <f>C6-B6</f>
        <v>1815</v>
      </c>
      <c r="G6" s="83"/>
    </row>
    <row r="7" spans="1:11" ht="51" customHeight="1">
      <c r="A7" s="162" t="s">
        <v>44</v>
      </c>
      <c r="B7" s="189">
        <v>394</v>
      </c>
      <c r="C7" s="189">
        <v>842</v>
      </c>
      <c r="D7" s="203">
        <f aca="true" t="shared" si="0" ref="D7:D15">C7/B7*100</f>
        <v>213.70558375634516</v>
      </c>
      <c r="E7" s="205">
        <f aca="true" t="shared" si="1" ref="E7:E15">C7-B7</f>
        <v>448</v>
      </c>
      <c r="G7" s="83"/>
      <c r="H7" s="84"/>
      <c r="K7" s="84"/>
    </row>
    <row r="8" spans="1:11" ht="35.25" customHeight="1">
      <c r="A8" s="162" t="s">
        <v>45</v>
      </c>
      <c r="B8" s="188">
        <v>431</v>
      </c>
      <c r="C8" s="188">
        <v>774</v>
      </c>
      <c r="D8" s="203">
        <f t="shared" si="0"/>
        <v>179.58236658932714</v>
      </c>
      <c r="E8" s="205">
        <f t="shared" si="1"/>
        <v>343</v>
      </c>
      <c r="G8" s="83"/>
      <c r="H8" s="84"/>
      <c r="K8" s="84"/>
    </row>
    <row r="9" spans="1:11" s="78" customFormat="1" ht="25.5" customHeight="1">
      <c r="A9" s="162" t="s">
        <v>46</v>
      </c>
      <c r="B9" s="188">
        <v>369</v>
      </c>
      <c r="C9" s="188">
        <v>873</v>
      </c>
      <c r="D9" s="203">
        <f t="shared" si="0"/>
        <v>236.58536585365852</v>
      </c>
      <c r="E9" s="205">
        <f t="shared" si="1"/>
        <v>504</v>
      </c>
      <c r="F9" s="76"/>
      <c r="G9" s="83"/>
      <c r="H9" s="84"/>
      <c r="I9" s="76"/>
      <c r="K9" s="84"/>
    </row>
    <row r="10" spans="1:11" ht="36.75" customHeight="1">
      <c r="A10" s="162" t="s">
        <v>47</v>
      </c>
      <c r="B10" s="188">
        <v>95</v>
      </c>
      <c r="C10" s="188">
        <v>125</v>
      </c>
      <c r="D10" s="203">
        <f t="shared" si="0"/>
        <v>131.57894736842107</v>
      </c>
      <c r="E10" s="205">
        <f t="shared" si="1"/>
        <v>30</v>
      </c>
      <c r="G10" s="83"/>
      <c r="H10" s="84"/>
      <c r="K10" s="84"/>
    </row>
    <row r="11" spans="1:11" ht="28.5" customHeight="1">
      <c r="A11" s="162" t="s">
        <v>48</v>
      </c>
      <c r="B11" s="188">
        <v>345</v>
      </c>
      <c r="C11" s="188">
        <v>539</v>
      </c>
      <c r="D11" s="203">
        <f t="shared" si="0"/>
        <v>156.231884057971</v>
      </c>
      <c r="E11" s="205">
        <f t="shared" si="1"/>
        <v>194</v>
      </c>
      <c r="G11" s="83"/>
      <c r="H11" s="84"/>
      <c r="K11" s="84"/>
    </row>
    <row r="12" spans="1:11" ht="59.25" customHeight="1">
      <c r="A12" s="162" t="s">
        <v>49</v>
      </c>
      <c r="B12" s="188">
        <v>6</v>
      </c>
      <c r="C12" s="188">
        <v>59</v>
      </c>
      <c r="D12" s="203">
        <f t="shared" si="0"/>
        <v>983.3333333333334</v>
      </c>
      <c r="E12" s="205">
        <f t="shared" si="1"/>
        <v>53</v>
      </c>
      <c r="G12" s="83"/>
      <c r="H12" s="84"/>
      <c r="K12" s="84"/>
    </row>
    <row r="13" spans="1:18" ht="30.75" customHeight="1">
      <c r="A13" s="162" t="s">
        <v>50</v>
      </c>
      <c r="B13" s="188">
        <v>185</v>
      </c>
      <c r="C13" s="188">
        <v>309</v>
      </c>
      <c r="D13" s="203">
        <f t="shared" si="0"/>
        <v>167.02702702702703</v>
      </c>
      <c r="E13" s="205">
        <f t="shared" si="1"/>
        <v>124</v>
      </c>
      <c r="G13" s="83"/>
      <c r="H13" s="84"/>
      <c r="K13" s="84"/>
      <c r="R13" s="85"/>
    </row>
    <row r="14" spans="1:18" ht="75" customHeight="1">
      <c r="A14" s="162" t="s">
        <v>51</v>
      </c>
      <c r="B14" s="188">
        <v>154</v>
      </c>
      <c r="C14" s="188">
        <v>326</v>
      </c>
      <c r="D14" s="203">
        <f t="shared" si="0"/>
        <v>211.6883116883117</v>
      </c>
      <c r="E14" s="205">
        <f t="shared" si="1"/>
        <v>172</v>
      </c>
      <c r="G14" s="83"/>
      <c r="H14" s="84"/>
      <c r="K14" s="84"/>
      <c r="R14" s="85"/>
    </row>
    <row r="15" spans="1:18" ht="33" customHeight="1" thickBot="1">
      <c r="A15" s="163" t="s">
        <v>52</v>
      </c>
      <c r="B15" s="188">
        <v>336</v>
      </c>
      <c r="C15" s="188">
        <v>283</v>
      </c>
      <c r="D15" s="203">
        <f t="shared" si="0"/>
        <v>84.22619047619048</v>
      </c>
      <c r="E15" s="205">
        <f t="shared" si="1"/>
        <v>-53</v>
      </c>
      <c r="G15" s="83"/>
      <c r="H15" s="84"/>
      <c r="K15" s="84"/>
      <c r="R15" s="85"/>
    </row>
    <row r="16" spans="1:18" ht="12.75">
      <c r="A16" s="80"/>
      <c r="B16" s="80"/>
      <c r="C16" s="80"/>
      <c r="D16" s="80"/>
      <c r="R16" s="85"/>
    </row>
    <row r="17" spans="1:18" ht="12.75">
      <c r="A17" s="80"/>
      <c r="B17" s="80"/>
      <c r="C17" s="80"/>
      <c r="D17" s="80"/>
      <c r="R17" s="85"/>
    </row>
    <row r="18" ht="12.75">
      <c r="R18" s="85"/>
    </row>
    <row r="19" ht="12.75">
      <c r="R19" s="85"/>
    </row>
    <row r="20" ht="12.75">
      <c r="R20" s="85"/>
    </row>
    <row r="21" ht="12.75">
      <c r="R21" s="8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3"/>
  <sheetViews>
    <sheetView tabSelected="1" view="pageBreakPreview" zoomScale="75" zoomScaleSheetLayoutView="75" zoomScalePageLayoutView="0" workbookViewId="0" topLeftCell="A7">
      <selection activeCell="G13" sqref="G13"/>
    </sheetView>
  </sheetViews>
  <sheetFormatPr defaultColWidth="9.140625" defaultRowHeight="15"/>
  <cols>
    <col min="1" max="1" width="52.421875" style="1" customWidth="1"/>
    <col min="2" max="2" width="13.7109375" style="1" customWidth="1"/>
    <col min="3" max="3" width="12.421875" style="1" customWidth="1"/>
    <col min="4" max="4" width="11.140625" style="1" customWidth="1"/>
    <col min="5" max="5" width="14.281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42" t="s">
        <v>99</v>
      </c>
      <c r="B1" s="242"/>
      <c r="C1" s="242"/>
      <c r="D1" s="242"/>
      <c r="E1" s="242"/>
    </row>
    <row r="2" spans="1:5" ht="18" customHeight="1">
      <c r="A2" s="243" t="s">
        <v>158</v>
      </c>
      <c r="B2" s="243"/>
      <c r="C2" s="243"/>
      <c r="D2" s="243"/>
      <c r="E2" s="243"/>
    </row>
    <row r="3" spans="1:6" ht="18" customHeight="1">
      <c r="A3" s="244" t="s">
        <v>0</v>
      </c>
      <c r="B3" s="244" t="s">
        <v>92</v>
      </c>
      <c r="C3" s="244" t="s">
        <v>102</v>
      </c>
      <c r="D3" s="245" t="s">
        <v>1</v>
      </c>
      <c r="E3" s="245"/>
      <c r="F3" s="2"/>
    </row>
    <row r="4" spans="1:6" ht="33" customHeight="1">
      <c r="A4" s="244"/>
      <c r="B4" s="244"/>
      <c r="C4" s="244"/>
      <c r="D4" s="70" t="s">
        <v>2</v>
      </c>
      <c r="E4" s="95" t="s">
        <v>89</v>
      </c>
      <c r="F4" s="2"/>
    </row>
    <row r="5" spans="1:6" ht="21" customHeight="1">
      <c r="A5" s="96" t="s">
        <v>122</v>
      </c>
      <c r="B5" s="89">
        <v>44505</v>
      </c>
      <c r="C5" s="89">
        <v>39450</v>
      </c>
      <c r="D5" s="87">
        <f>ROUND(C5/B5*100,1)</f>
        <v>88.6</v>
      </c>
      <c r="E5" s="173">
        <f>C5-B5</f>
        <v>-5055</v>
      </c>
      <c r="F5" s="1" t="s">
        <v>3</v>
      </c>
    </row>
    <row r="6" spans="1:5" ht="15.75">
      <c r="A6" s="211" t="s">
        <v>117</v>
      </c>
      <c r="B6" s="171">
        <v>20546</v>
      </c>
      <c r="C6" s="171">
        <v>19192</v>
      </c>
      <c r="D6" s="92">
        <f>ROUND(C6/B6*100,1)</f>
        <v>93.4</v>
      </c>
      <c r="E6" s="174">
        <f>C6-B6</f>
        <v>-1354</v>
      </c>
    </row>
    <row r="7" spans="1:7" ht="33" customHeight="1">
      <c r="A7" s="96" t="s">
        <v>121</v>
      </c>
      <c r="B7" s="89">
        <v>31385</v>
      </c>
      <c r="C7" s="94">
        <v>31031</v>
      </c>
      <c r="D7" s="87">
        <f>ROUND(C7/B7*100,1)</f>
        <v>98.9</v>
      </c>
      <c r="E7" s="173">
        <f>C7-B7</f>
        <v>-354</v>
      </c>
      <c r="F7" s="3"/>
      <c r="G7" s="4"/>
    </row>
    <row r="8" spans="1:7" ht="20.25">
      <c r="A8" s="98" t="s">
        <v>124</v>
      </c>
      <c r="B8" s="171">
        <v>14493</v>
      </c>
      <c r="C8" s="172">
        <v>15911</v>
      </c>
      <c r="D8" s="87">
        <f>ROUND(C8/B8*100,1)</f>
        <v>109.8</v>
      </c>
      <c r="E8" s="173">
        <f>C8-B8</f>
        <v>1418</v>
      </c>
      <c r="F8" s="3"/>
      <c r="G8" s="4"/>
    </row>
    <row r="9" spans="1:7" ht="33" customHeight="1">
      <c r="A9" s="99" t="s">
        <v>123</v>
      </c>
      <c r="B9" s="93">
        <v>46.2</v>
      </c>
      <c r="C9" s="93">
        <v>51.3</v>
      </c>
      <c r="D9" s="249" t="s">
        <v>159</v>
      </c>
      <c r="E9" s="250"/>
      <c r="F9" s="5"/>
      <c r="G9" s="4"/>
    </row>
    <row r="10" spans="1:7" ht="33" customHeight="1">
      <c r="A10" s="97" t="s">
        <v>125</v>
      </c>
      <c r="B10" s="171">
        <v>16230</v>
      </c>
      <c r="C10" s="171">
        <v>14563</v>
      </c>
      <c r="D10" s="90">
        <f>ROUND(C10/B10*100,1)</f>
        <v>89.7</v>
      </c>
      <c r="E10" s="90">
        <f>C10-B10</f>
        <v>-1667</v>
      </c>
      <c r="F10" s="5"/>
      <c r="G10" s="4"/>
    </row>
    <row r="11" spans="1:7" ht="33" customHeight="1">
      <c r="A11" s="211" t="s">
        <v>126</v>
      </c>
      <c r="B11" s="171">
        <v>20</v>
      </c>
      <c r="C11" s="171">
        <v>22</v>
      </c>
      <c r="D11" s="90">
        <f>ROUND(C11/B11*100,1)</f>
        <v>110</v>
      </c>
      <c r="E11" s="176">
        <f>C11-B11</f>
        <v>2</v>
      </c>
      <c r="F11" s="5"/>
      <c r="G11" s="4"/>
    </row>
    <row r="12" spans="1:7" ht="32.25" customHeight="1">
      <c r="A12" s="211" t="s">
        <v>127</v>
      </c>
      <c r="B12" s="171">
        <v>577</v>
      </c>
      <c r="C12" s="171">
        <v>587</v>
      </c>
      <c r="D12" s="90">
        <f>ROUND(C12/B12*100,1)</f>
        <v>101.7</v>
      </c>
      <c r="E12" s="176">
        <f>C12-B12</f>
        <v>10</v>
      </c>
      <c r="F12" s="5"/>
      <c r="G12" s="4"/>
    </row>
    <row r="13" spans="1:5" ht="27.75" customHeight="1">
      <c r="A13" s="97" t="s">
        <v>128</v>
      </c>
      <c r="B13" s="172">
        <v>6186</v>
      </c>
      <c r="C13" s="171">
        <v>5742</v>
      </c>
      <c r="D13" s="92">
        <f>ROUND(C13/B13*100,1)</f>
        <v>92.8</v>
      </c>
      <c r="E13" s="174">
        <f>C13-B13</f>
        <v>-444</v>
      </c>
    </row>
    <row r="14" spans="1:6" ht="19.5" customHeight="1">
      <c r="A14" s="96" t="s">
        <v>129</v>
      </c>
      <c r="B14" s="94">
        <v>2819</v>
      </c>
      <c r="C14" s="175">
        <v>2829</v>
      </c>
      <c r="D14" s="87">
        <f>ROUND(C14/B14*100,1)</f>
        <v>100.4</v>
      </c>
      <c r="E14" s="173">
        <f>C14-B14</f>
        <v>10</v>
      </c>
      <c r="F14" s="6"/>
    </row>
    <row r="15" spans="1:6" ht="21.75" customHeight="1">
      <c r="A15" s="200" t="s">
        <v>118</v>
      </c>
      <c r="B15" s="172">
        <v>224</v>
      </c>
      <c r="C15" s="199">
        <v>119</v>
      </c>
      <c r="D15" s="87">
        <f>ROUND(C15/B15*100,1)</f>
        <v>53.1</v>
      </c>
      <c r="E15" s="173">
        <f>C15-B15</f>
        <v>-105</v>
      </c>
      <c r="F15" s="6"/>
    </row>
    <row r="16" spans="1:6" ht="33" customHeight="1">
      <c r="A16" s="200" t="s">
        <v>130</v>
      </c>
      <c r="B16" s="172">
        <v>10969</v>
      </c>
      <c r="C16" s="199">
        <v>10361</v>
      </c>
      <c r="D16" s="87">
        <f aca="true" t="shared" si="0" ref="D16:D21">ROUND(C16/B16*100,1)</f>
        <v>94.5</v>
      </c>
      <c r="E16" s="173">
        <f aca="true" t="shared" si="1" ref="E16:E21">C16-B16</f>
        <v>-608</v>
      </c>
      <c r="F16" s="6"/>
    </row>
    <row r="17" spans="1:6" ht="34.5" customHeight="1">
      <c r="A17" s="200" t="s">
        <v>131</v>
      </c>
      <c r="B17" s="214">
        <v>124452</v>
      </c>
      <c r="C17" s="215">
        <v>97553</v>
      </c>
      <c r="D17" s="87">
        <f t="shared" si="0"/>
        <v>78.4</v>
      </c>
      <c r="E17" s="173">
        <f t="shared" si="1"/>
        <v>-26899</v>
      </c>
      <c r="F17" s="6"/>
    </row>
    <row r="18" spans="1:6" ht="21.75" customHeight="1">
      <c r="A18" s="200" t="s">
        <v>132</v>
      </c>
      <c r="B18" s="172">
        <v>36880</v>
      </c>
      <c r="C18" s="199">
        <v>33590</v>
      </c>
      <c r="D18" s="87">
        <f t="shared" si="0"/>
        <v>91.1</v>
      </c>
      <c r="E18" s="173">
        <f t="shared" si="1"/>
        <v>-3290</v>
      </c>
      <c r="F18" s="6"/>
    </row>
    <row r="19" spans="1:11" ht="31.5">
      <c r="A19" s="97" t="s">
        <v>133</v>
      </c>
      <c r="B19" s="172">
        <v>6791</v>
      </c>
      <c r="C19" s="172">
        <v>7216</v>
      </c>
      <c r="D19" s="87">
        <f t="shared" si="0"/>
        <v>106.3</v>
      </c>
      <c r="E19" s="173">
        <f t="shared" si="1"/>
        <v>425</v>
      </c>
      <c r="F19" s="7"/>
      <c r="K19" s="8"/>
    </row>
    <row r="20" spans="1:11" ht="15.75">
      <c r="A20" s="97" t="s">
        <v>14</v>
      </c>
      <c r="B20" s="172">
        <v>45866</v>
      </c>
      <c r="C20" s="172">
        <v>51164</v>
      </c>
      <c r="D20" s="87">
        <f t="shared" si="0"/>
        <v>111.6</v>
      </c>
      <c r="E20" s="173">
        <f t="shared" si="1"/>
        <v>5298</v>
      </c>
      <c r="F20" s="7"/>
      <c r="K20" s="8"/>
    </row>
    <row r="21" spans="1:11" ht="15.75">
      <c r="A21" s="211" t="s">
        <v>119</v>
      </c>
      <c r="B21" s="172">
        <v>43665</v>
      </c>
      <c r="C21" s="172">
        <v>47465</v>
      </c>
      <c r="D21" s="87">
        <f t="shared" si="0"/>
        <v>108.7</v>
      </c>
      <c r="E21" s="173">
        <f t="shared" si="1"/>
        <v>3800</v>
      </c>
      <c r="F21" s="7"/>
      <c r="K21" s="8"/>
    </row>
    <row r="22" spans="1:5" ht="9" customHeight="1">
      <c r="A22" s="251" t="s">
        <v>120</v>
      </c>
      <c r="B22" s="251"/>
      <c r="C22" s="251"/>
      <c r="D22" s="251"/>
      <c r="E22" s="251"/>
    </row>
    <row r="23" spans="1:5" ht="15.75" customHeight="1">
      <c r="A23" s="252"/>
      <c r="B23" s="252"/>
      <c r="C23" s="252"/>
      <c r="D23" s="252"/>
      <c r="E23" s="252"/>
    </row>
    <row r="24" spans="1:5" ht="12.75" customHeight="1">
      <c r="A24" s="244" t="s">
        <v>0</v>
      </c>
      <c r="B24" s="244" t="s">
        <v>160</v>
      </c>
      <c r="C24" s="244" t="s">
        <v>161</v>
      </c>
      <c r="D24" s="253" t="s">
        <v>1</v>
      </c>
      <c r="E24" s="254"/>
    </row>
    <row r="25" spans="1:5" ht="28.5" customHeight="1">
      <c r="A25" s="244"/>
      <c r="B25" s="244"/>
      <c r="C25" s="244"/>
      <c r="D25" s="70" t="s">
        <v>2</v>
      </c>
      <c r="E25" s="86" t="s">
        <v>90</v>
      </c>
    </row>
    <row r="26" spans="1:8" ht="23.25" customHeight="1">
      <c r="A26" s="96" t="s">
        <v>134</v>
      </c>
      <c r="B26" s="94">
        <v>15730</v>
      </c>
      <c r="C26" s="89">
        <v>14722</v>
      </c>
      <c r="D26" s="87">
        <f>ROUND(C26/B26*100,1)</f>
        <v>93.6</v>
      </c>
      <c r="E26" s="173">
        <f>C26-B26</f>
        <v>-1008</v>
      </c>
      <c r="G26" s="9"/>
      <c r="H26" s="9"/>
    </row>
    <row r="27" spans="1:5" ht="24" customHeight="1">
      <c r="A27" s="96" t="s">
        <v>135</v>
      </c>
      <c r="B27" s="94">
        <v>12601</v>
      </c>
      <c r="C27" s="89">
        <v>12293</v>
      </c>
      <c r="D27" s="87">
        <f>ROUND(C27/B27*100,1)</f>
        <v>97.6</v>
      </c>
      <c r="E27" s="173">
        <f>C27-B27</f>
        <v>-308</v>
      </c>
    </row>
    <row r="28" spans="1:5" ht="31.5">
      <c r="A28" s="96" t="s">
        <v>162</v>
      </c>
      <c r="B28" s="213">
        <v>2563</v>
      </c>
      <c r="C28" s="177">
        <v>3311.66</v>
      </c>
      <c r="D28" s="87">
        <f>ROUND(C28/B28*100,1)</f>
        <v>129.2</v>
      </c>
      <c r="E28" s="173" t="s">
        <v>164</v>
      </c>
    </row>
    <row r="29" spans="1:5" ht="30" customHeight="1">
      <c r="A29" s="96" t="s">
        <v>136</v>
      </c>
      <c r="B29" s="89">
        <v>3800</v>
      </c>
      <c r="C29" s="89">
        <v>4052</v>
      </c>
      <c r="D29" s="87">
        <f>ROUND(C29/B29*100,1)</f>
        <v>106.6</v>
      </c>
      <c r="E29" s="173">
        <f>C29-B29</f>
        <v>252</v>
      </c>
    </row>
    <row r="30" spans="1:5" ht="31.5" customHeight="1">
      <c r="A30" s="96" t="s">
        <v>137</v>
      </c>
      <c r="B30" s="177" t="s">
        <v>4</v>
      </c>
      <c r="C30" s="177">
        <v>2280</v>
      </c>
      <c r="D30" s="87" t="s">
        <v>4</v>
      </c>
      <c r="E30" s="173" t="s">
        <v>4</v>
      </c>
    </row>
    <row r="31" spans="1:10" ht="33" customHeight="1">
      <c r="A31" s="100" t="s">
        <v>5</v>
      </c>
      <c r="B31" s="89">
        <v>5255.73</v>
      </c>
      <c r="C31" s="89">
        <v>6111.95</v>
      </c>
      <c r="D31" s="88">
        <f>ROUND(C31/B31*100,1)</f>
        <v>116.3</v>
      </c>
      <c r="E31" s="90" t="s">
        <v>163</v>
      </c>
      <c r="F31" s="7"/>
      <c r="G31" s="7"/>
      <c r="I31" s="7"/>
      <c r="J31" s="10"/>
    </row>
    <row r="32" spans="1:5" ht="21.75" customHeight="1">
      <c r="A32" s="96" t="s">
        <v>116</v>
      </c>
      <c r="B32" s="91">
        <f>B26/B29</f>
        <v>4.139473684210526</v>
      </c>
      <c r="C32" s="89">
        <f>C26/C29</f>
        <v>3.633267522211254</v>
      </c>
      <c r="D32" s="246" t="s">
        <v>111</v>
      </c>
      <c r="E32" s="247"/>
    </row>
    <row r="33" spans="1:5" ht="33" customHeight="1">
      <c r="A33" s="248"/>
      <c r="B33" s="248"/>
      <c r="C33" s="248"/>
      <c r="D33" s="248"/>
      <c r="E33" s="248"/>
    </row>
  </sheetData>
  <sheetProtection/>
  <mergeCells count="14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Y42"/>
  <sheetViews>
    <sheetView view="pageBreakPreview" zoomScale="75" zoomScaleNormal="75" zoomScaleSheetLayoutView="75" zoomScalePageLayoutView="0" workbookViewId="0" topLeftCell="A1">
      <selection activeCell="CB28" sqref="CB28"/>
    </sheetView>
  </sheetViews>
  <sheetFormatPr defaultColWidth="9.140625" defaultRowHeight="15"/>
  <cols>
    <col min="1" max="1" width="35.8515625" style="14" customWidth="1"/>
    <col min="2" max="2" width="10.00390625" style="14" customWidth="1"/>
    <col min="3" max="3" width="10.28125" style="14" customWidth="1"/>
    <col min="4" max="4" width="9.7109375" style="14" customWidth="1"/>
    <col min="5" max="5" width="11.00390625" style="14" customWidth="1"/>
    <col min="6" max="7" width="9.8515625" style="14" customWidth="1"/>
    <col min="8" max="9" width="8.7109375" style="14" customWidth="1"/>
    <col min="10" max="13" width="9.28125" style="14" customWidth="1"/>
    <col min="14" max="17" width="8.8515625" style="14" customWidth="1"/>
    <col min="18" max="19" width="10.140625" style="14" customWidth="1"/>
    <col min="20" max="20" width="11.140625" style="14" customWidth="1"/>
    <col min="21" max="22" width="8.28125" style="14" customWidth="1"/>
    <col min="23" max="23" width="6.421875" style="14" customWidth="1"/>
    <col min="24" max="24" width="7.28125" style="14" customWidth="1"/>
    <col min="25" max="28" width="6.7109375" style="14" hidden="1" customWidth="1"/>
    <col min="29" max="29" width="8.57421875" style="14" customWidth="1"/>
    <col min="30" max="30" width="8.8515625" style="14" customWidth="1"/>
    <col min="31" max="31" width="6.421875" style="14" customWidth="1"/>
    <col min="32" max="32" width="8.421875" style="14" customWidth="1"/>
    <col min="33" max="33" width="8.28125" style="14" customWidth="1"/>
    <col min="34" max="34" width="7.28125" style="14" customWidth="1"/>
    <col min="35" max="35" width="6.7109375" style="14" customWidth="1"/>
    <col min="36" max="36" width="8.28125" style="14" customWidth="1"/>
    <col min="37" max="37" width="7.421875" style="14" customWidth="1"/>
    <col min="38" max="38" width="7.140625" style="14" customWidth="1"/>
    <col min="39" max="39" width="9.00390625" style="14" customWidth="1"/>
    <col min="40" max="40" width="9.8515625" style="14" customWidth="1"/>
    <col min="41" max="41" width="8.57421875" style="14" customWidth="1"/>
    <col min="42" max="42" width="9.421875" style="14" customWidth="1"/>
    <col min="43" max="43" width="7.28125" style="14" customWidth="1"/>
    <col min="44" max="44" width="6.140625" style="14" customWidth="1"/>
    <col min="45" max="48" width="7.421875" style="14" hidden="1" customWidth="1"/>
    <col min="49" max="49" width="7.57421875" style="14" customWidth="1"/>
    <col min="50" max="50" width="8.57421875" style="14" customWidth="1"/>
    <col min="51" max="51" width="7.421875" style="14" customWidth="1"/>
    <col min="52" max="52" width="7.7109375" style="14" customWidth="1"/>
    <col min="53" max="53" width="8.140625" style="14" customWidth="1"/>
    <col min="54" max="54" width="7.57421875" style="14" customWidth="1"/>
    <col min="55" max="55" width="6.7109375" style="14" customWidth="1"/>
    <col min="56" max="56" width="8.140625" style="14" customWidth="1"/>
    <col min="57" max="57" width="8.421875" style="14" customWidth="1"/>
    <col min="58" max="58" width="8.57421875" style="14" customWidth="1"/>
    <col min="59" max="59" width="6.00390625" style="14" customWidth="1"/>
    <col min="60" max="60" width="8.28125" style="14" customWidth="1"/>
    <col min="61" max="61" width="7.57421875" style="14" customWidth="1"/>
    <col min="62" max="62" width="8.28125" style="14" customWidth="1"/>
    <col min="63" max="63" width="6.421875" style="14" customWidth="1"/>
    <col min="64" max="64" width="8.28125" style="14" customWidth="1"/>
    <col min="65" max="65" width="7.57421875" style="14" customWidth="1"/>
    <col min="66" max="66" width="7.8515625" style="14" customWidth="1"/>
    <col min="67" max="67" width="9.57421875" style="14" customWidth="1"/>
    <col min="68" max="68" width="7.00390625" style="14" customWidth="1"/>
    <col min="69" max="69" width="7.8515625" style="14" customWidth="1"/>
    <col min="70" max="70" width="9.140625" style="14" customWidth="1"/>
    <col min="71" max="71" width="8.7109375" style="14" customWidth="1"/>
    <col min="72" max="72" width="8.421875" style="14" customWidth="1"/>
    <col min="73" max="73" width="7.421875" style="14" customWidth="1"/>
    <col min="74" max="74" width="8.421875" style="14" customWidth="1"/>
    <col min="75" max="75" width="8.00390625" style="14" customWidth="1"/>
    <col min="76" max="76" width="7.8515625" style="14" customWidth="1"/>
    <col min="77" max="16384" width="9.140625" style="14" customWidth="1"/>
  </cols>
  <sheetData>
    <row r="1" spans="1:72" ht="21.75" customHeight="1">
      <c r="A1" s="11"/>
      <c r="B1" s="291" t="s">
        <v>100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E1" s="15"/>
      <c r="BG1" s="15"/>
      <c r="BH1" s="15"/>
      <c r="BJ1" s="16"/>
      <c r="BO1" s="16"/>
      <c r="BP1" s="16"/>
      <c r="BT1" s="16"/>
    </row>
    <row r="2" spans="1:71" ht="21.75" customHeight="1" thickBot="1">
      <c r="A2" s="17"/>
      <c r="B2" s="292" t="s">
        <v>166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9"/>
      <c r="AT2" s="19"/>
      <c r="AU2" s="19"/>
      <c r="AV2" s="19"/>
      <c r="AW2" s="19"/>
      <c r="AX2" s="261" t="s">
        <v>6</v>
      </c>
      <c r="AY2" s="261"/>
      <c r="AZ2" s="19"/>
      <c r="BA2" s="19"/>
      <c r="BB2" s="19"/>
      <c r="BC2" s="19"/>
      <c r="BD2" s="19"/>
      <c r="BE2" s="20"/>
      <c r="BF2" s="20"/>
      <c r="BG2" s="20"/>
      <c r="BH2" s="20"/>
      <c r="BI2" s="20"/>
      <c r="BJ2" s="16"/>
      <c r="BM2" s="16"/>
      <c r="BR2" s="260" t="s">
        <v>6</v>
      </c>
      <c r="BS2" s="260"/>
    </row>
    <row r="3" spans="1:76" ht="14.25" customHeight="1">
      <c r="A3" s="287"/>
      <c r="B3" s="255" t="s">
        <v>7</v>
      </c>
      <c r="C3" s="255"/>
      <c r="D3" s="255"/>
      <c r="E3" s="255"/>
      <c r="F3" s="308" t="s">
        <v>106</v>
      </c>
      <c r="G3" s="308"/>
      <c r="H3" s="308"/>
      <c r="I3" s="308"/>
      <c r="J3" s="273" t="s">
        <v>8</v>
      </c>
      <c r="K3" s="274"/>
      <c r="L3" s="274"/>
      <c r="M3" s="275"/>
      <c r="N3" s="263" t="s">
        <v>98</v>
      </c>
      <c r="O3" s="264"/>
      <c r="P3" s="264"/>
      <c r="Q3" s="265"/>
      <c r="R3" s="263" t="s">
        <v>104</v>
      </c>
      <c r="S3" s="264"/>
      <c r="T3" s="265"/>
      <c r="U3" s="273" t="s">
        <v>9</v>
      </c>
      <c r="V3" s="274"/>
      <c r="W3" s="274"/>
      <c r="X3" s="275"/>
      <c r="Y3" s="273" t="s">
        <v>10</v>
      </c>
      <c r="Z3" s="274"/>
      <c r="AA3" s="274"/>
      <c r="AB3" s="275"/>
      <c r="AC3" s="293" t="s">
        <v>11</v>
      </c>
      <c r="AD3" s="294"/>
      <c r="AE3" s="294"/>
      <c r="AF3" s="295"/>
      <c r="AG3" s="272" t="s">
        <v>94</v>
      </c>
      <c r="AH3" s="272"/>
      <c r="AI3" s="272"/>
      <c r="AJ3" s="272"/>
      <c r="AK3" s="272"/>
      <c r="AL3" s="272"/>
      <c r="AM3" s="272"/>
      <c r="AN3" s="272"/>
      <c r="AO3" s="273" t="s">
        <v>12</v>
      </c>
      <c r="AP3" s="274"/>
      <c r="AQ3" s="274"/>
      <c r="AR3" s="275"/>
      <c r="AS3" s="21"/>
      <c r="AT3" s="22"/>
      <c r="AU3" s="22"/>
      <c r="AV3" s="22"/>
      <c r="AW3" s="286" t="s">
        <v>13</v>
      </c>
      <c r="AX3" s="286"/>
      <c r="AY3" s="286"/>
      <c r="AZ3" s="286"/>
      <c r="BA3" s="255" t="s">
        <v>14</v>
      </c>
      <c r="BB3" s="255"/>
      <c r="BC3" s="255"/>
      <c r="BD3" s="255"/>
      <c r="BE3" s="273" t="s">
        <v>15</v>
      </c>
      <c r="BF3" s="274"/>
      <c r="BG3" s="274"/>
      <c r="BH3" s="275"/>
      <c r="BI3" s="308" t="s">
        <v>109</v>
      </c>
      <c r="BJ3" s="308"/>
      <c r="BK3" s="308"/>
      <c r="BL3" s="308"/>
      <c r="BM3" s="263" t="s">
        <v>165</v>
      </c>
      <c r="BN3" s="264"/>
      <c r="BO3" s="265"/>
      <c r="BP3" s="273" t="s">
        <v>16</v>
      </c>
      <c r="BQ3" s="274"/>
      <c r="BR3" s="274"/>
      <c r="BS3" s="274"/>
      <c r="BT3" s="275"/>
      <c r="BU3" s="255" t="s">
        <v>5</v>
      </c>
      <c r="BV3" s="255"/>
      <c r="BW3" s="255"/>
      <c r="BX3" s="255"/>
    </row>
    <row r="4" spans="1:76" ht="38.25" customHeight="1">
      <c r="A4" s="288"/>
      <c r="B4" s="255"/>
      <c r="C4" s="255"/>
      <c r="D4" s="255"/>
      <c r="E4" s="255"/>
      <c r="F4" s="276" t="s">
        <v>107</v>
      </c>
      <c r="G4" s="277"/>
      <c r="H4" s="277"/>
      <c r="I4" s="278"/>
      <c r="J4" s="276"/>
      <c r="K4" s="277"/>
      <c r="L4" s="277"/>
      <c r="M4" s="278"/>
      <c r="N4" s="266"/>
      <c r="O4" s="267"/>
      <c r="P4" s="267"/>
      <c r="Q4" s="268"/>
      <c r="R4" s="266"/>
      <c r="S4" s="267"/>
      <c r="T4" s="268"/>
      <c r="U4" s="276"/>
      <c r="V4" s="277"/>
      <c r="W4" s="277"/>
      <c r="X4" s="278"/>
      <c r="Y4" s="276"/>
      <c r="Z4" s="277"/>
      <c r="AA4" s="277"/>
      <c r="AB4" s="278"/>
      <c r="AC4" s="296"/>
      <c r="AD4" s="297"/>
      <c r="AE4" s="297"/>
      <c r="AF4" s="298"/>
      <c r="AG4" s="272" t="s">
        <v>95</v>
      </c>
      <c r="AH4" s="272"/>
      <c r="AI4" s="272"/>
      <c r="AJ4" s="272"/>
      <c r="AK4" s="272" t="s">
        <v>96</v>
      </c>
      <c r="AL4" s="272"/>
      <c r="AM4" s="272"/>
      <c r="AN4" s="272"/>
      <c r="AO4" s="276"/>
      <c r="AP4" s="277"/>
      <c r="AQ4" s="277"/>
      <c r="AR4" s="278"/>
      <c r="AS4" s="23"/>
      <c r="AT4" s="24"/>
      <c r="AU4" s="282" t="s">
        <v>17</v>
      </c>
      <c r="AV4" s="283"/>
      <c r="AW4" s="286"/>
      <c r="AX4" s="286"/>
      <c r="AY4" s="286"/>
      <c r="AZ4" s="286"/>
      <c r="BA4" s="255"/>
      <c r="BB4" s="255"/>
      <c r="BC4" s="255"/>
      <c r="BD4" s="255"/>
      <c r="BE4" s="276"/>
      <c r="BF4" s="277"/>
      <c r="BG4" s="277"/>
      <c r="BH4" s="278"/>
      <c r="BI4" s="273" t="s">
        <v>108</v>
      </c>
      <c r="BJ4" s="274"/>
      <c r="BK4" s="274"/>
      <c r="BL4" s="275"/>
      <c r="BM4" s="266"/>
      <c r="BN4" s="267"/>
      <c r="BO4" s="268"/>
      <c r="BP4" s="276"/>
      <c r="BQ4" s="277"/>
      <c r="BR4" s="277"/>
      <c r="BS4" s="277"/>
      <c r="BT4" s="278"/>
      <c r="BU4" s="255"/>
      <c r="BV4" s="255"/>
      <c r="BW4" s="255"/>
      <c r="BX4" s="255"/>
    </row>
    <row r="5" spans="1:76" ht="36.75" customHeight="1">
      <c r="A5" s="288"/>
      <c r="B5" s="290"/>
      <c r="C5" s="290"/>
      <c r="D5" s="290"/>
      <c r="E5" s="290"/>
      <c r="F5" s="279"/>
      <c r="G5" s="280"/>
      <c r="H5" s="280"/>
      <c r="I5" s="281"/>
      <c r="J5" s="279"/>
      <c r="K5" s="280"/>
      <c r="L5" s="280"/>
      <c r="M5" s="281"/>
      <c r="N5" s="269"/>
      <c r="O5" s="270"/>
      <c r="P5" s="270"/>
      <c r="Q5" s="271"/>
      <c r="R5" s="269"/>
      <c r="S5" s="270"/>
      <c r="T5" s="271"/>
      <c r="U5" s="279"/>
      <c r="V5" s="280"/>
      <c r="W5" s="280"/>
      <c r="X5" s="281"/>
      <c r="Y5" s="279"/>
      <c r="Z5" s="280"/>
      <c r="AA5" s="280"/>
      <c r="AB5" s="281"/>
      <c r="AC5" s="299"/>
      <c r="AD5" s="300"/>
      <c r="AE5" s="300"/>
      <c r="AF5" s="301"/>
      <c r="AG5" s="272"/>
      <c r="AH5" s="272"/>
      <c r="AI5" s="272"/>
      <c r="AJ5" s="272"/>
      <c r="AK5" s="272"/>
      <c r="AL5" s="272"/>
      <c r="AM5" s="272"/>
      <c r="AN5" s="272"/>
      <c r="AO5" s="279"/>
      <c r="AP5" s="280"/>
      <c r="AQ5" s="280"/>
      <c r="AR5" s="281"/>
      <c r="AS5" s="25"/>
      <c r="AT5" s="26"/>
      <c r="AU5" s="284"/>
      <c r="AV5" s="285"/>
      <c r="AW5" s="286"/>
      <c r="AX5" s="286"/>
      <c r="AY5" s="286"/>
      <c r="AZ5" s="286"/>
      <c r="BA5" s="255"/>
      <c r="BB5" s="255"/>
      <c r="BC5" s="255"/>
      <c r="BD5" s="255"/>
      <c r="BE5" s="279"/>
      <c r="BF5" s="280"/>
      <c r="BG5" s="280"/>
      <c r="BH5" s="281"/>
      <c r="BI5" s="279"/>
      <c r="BJ5" s="280"/>
      <c r="BK5" s="280"/>
      <c r="BL5" s="281"/>
      <c r="BM5" s="269"/>
      <c r="BN5" s="270"/>
      <c r="BO5" s="271"/>
      <c r="BP5" s="255" t="s">
        <v>110</v>
      </c>
      <c r="BQ5" s="255"/>
      <c r="BR5" s="255"/>
      <c r="BS5" s="255"/>
      <c r="BT5" s="201" t="s">
        <v>97</v>
      </c>
      <c r="BU5" s="255"/>
      <c r="BV5" s="255"/>
      <c r="BW5" s="255"/>
      <c r="BX5" s="255"/>
    </row>
    <row r="6" spans="1:76" ht="35.25" customHeight="1">
      <c r="A6" s="288"/>
      <c r="B6" s="257">
        <v>2018</v>
      </c>
      <c r="C6" s="257">
        <v>2019</v>
      </c>
      <c r="D6" s="259" t="s">
        <v>18</v>
      </c>
      <c r="E6" s="259"/>
      <c r="F6" s="257">
        <v>2018</v>
      </c>
      <c r="G6" s="257">
        <v>2019</v>
      </c>
      <c r="H6" s="259" t="s">
        <v>18</v>
      </c>
      <c r="I6" s="259"/>
      <c r="J6" s="257">
        <v>2018</v>
      </c>
      <c r="K6" s="257">
        <v>2019</v>
      </c>
      <c r="L6" s="302" t="s">
        <v>18</v>
      </c>
      <c r="M6" s="303"/>
      <c r="N6" s="257">
        <v>2018</v>
      </c>
      <c r="O6" s="257">
        <v>2019</v>
      </c>
      <c r="P6" s="259" t="s">
        <v>18</v>
      </c>
      <c r="Q6" s="259"/>
      <c r="R6" s="257">
        <v>2018</v>
      </c>
      <c r="S6" s="257">
        <v>2019</v>
      </c>
      <c r="T6" s="195" t="s">
        <v>105</v>
      </c>
      <c r="U6" s="257">
        <v>2018</v>
      </c>
      <c r="V6" s="257">
        <v>2019</v>
      </c>
      <c r="W6" s="304" t="s">
        <v>18</v>
      </c>
      <c r="X6" s="304"/>
      <c r="Y6" s="304">
        <v>2014</v>
      </c>
      <c r="Z6" s="304">
        <v>2015</v>
      </c>
      <c r="AA6" s="305" t="s">
        <v>18</v>
      </c>
      <c r="AB6" s="306"/>
      <c r="AC6" s="257">
        <v>2018</v>
      </c>
      <c r="AD6" s="257">
        <v>2019</v>
      </c>
      <c r="AE6" s="259" t="s">
        <v>18</v>
      </c>
      <c r="AF6" s="259"/>
      <c r="AG6" s="257">
        <v>2018</v>
      </c>
      <c r="AH6" s="257">
        <v>2019</v>
      </c>
      <c r="AI6" s="259" t="s">
        <v>18</v>
      </c>
      <c r="AJ6" s="259"/>
      <c r="AK6" s="257">
        <v>2018</v>
      </c>
      <c r="AL6" s="257">
        <v>2019</v>
      </c>
      <c r="AM6" s="259" t="s">
        <v>18</v>
      </c>
      <c r="AN6" s="259"/>
      <c r="AO6" s="257">
        <v>2018</v>
      </c>
      <c r="AP6" s="257">
        <v>2019</v>
      </c>
      <c r="AQ6" s="259" t="s">
        <v>18</v>
      </c>
      <c r="AR6" s="259"/>
      <c r="AS6" s="27"/>
      <c r="AT6" s="28"/>
      <c r="AU6" s="28"/>
      <c r="AV6" s="28"/>
      <c r="AW6" s="257">
        <v>2018</v>
      </c>
      <c r="AX6" s="257">
        <v>2019</v>
      </c>
      <c r="AY6" s="259" t="s">
        <v>18</v>
      </c>
      <c r="AZ6" s="259"/>
      <c r="BA6" s="259" t="s">
        <v>19</v>
      </c>
      <c r="BB6" s="259"/>
      <c r="BC6" s="259" t="s">
        <v>18</v>
      </c>
      <c r="BD6" s="259"/>
      <c r="BE6" s="257">
        <v>2018</v>
      </c>
      <c r="BF6" s="257">
        <v>2019</v>
      </c>
      <c r="BG6" s="259" t="s">
        <v>18</v>
      </c>
      <c r="BH6" s="259"/>
      <c r="BI6" s="257">
        <v>2018</v>
      </c>
      <c r="BJ6" s="257">
        <v>2019</v>
      </c>
      <c r="BK6" s="259" t="s">
        <v>18</v>
      </c>
      <c r="BL6" s="259"/>
      <c r="BM6" s="257">
        <v>2018</v>
      </c>
      <c r="BN6" s="257">
        <v>2019</v>
      </c>
      <c r="BO6" s="307" t="s">
        <v>20</v>
      </c>
      <c r="BP6" s="257">
        <v>2018</v>
      </c>
      <c r="BQ6" s="257">
        <v>2019</v>
      </c>
      <c r="BR6" s="259" t="s">
        <v>18</v>
      </c>
      <c r="BS6" s="259"/>
      <c r="BT6" s="262">
        <v>2019</v>
      </c>
      <c r="BU6" s="257">
        <v>2018</v>
      </c>
      <c r="BV6" s="257">
        <v>2019</v>
      </c>
      <c r="BW6" s="256" t="s">
        <v>18</v>
      </c>
      <c r="BX6" s="256"/>
    </row>
    <row r="7" spans="1:76" s="36" customFormat="1" ht="18.75" customHeight="1">
      <c r="A7" s="289"/>
      <c r="B7" s="258"/>
      <c r="C7" s="258"/>
      <c r="D7" s="29" t="s">
        <v>2</v>
      </c>
      <c r="E7" s="29" t="s">
        <v>20</v>
      </c>
      <c r="F7" s="258"/>
      <c r="G7" s="258"/>
      <c r="H7" s="29" t="s">
        <v>2</v>
      </c>
      <c r="I7" s="29" t="s">
        <v>20</v>
      </c>
      <c r="J7" s="258"/>
      <c r="K7" s="258"/>
      <c r="L7" s="29" t="s">
        <v>2</v>
      </c>
      <c r="M7" s="29" t="s">
        <v>20</v>
      </c>
      <c r="N7" s="258"/>
      <c r="O7" s="258"/>
      <c r="P7" s="29" t="s">
        <v>2</v>
      </c>
      <c r="Q7" s="29" t="s">
        <v>20</v>
      </c>
      <c r="R7" s="258"/>
      <c r="S7" s="258"/>
      <c r="T7" s="196"/>
      <c r="U7" s="258"/>
      <c r="V7" s="258"/>
      <c r="W7" s="30" t="s">
        <v>2</v>
      </c>
      <c r="X7" s="30" t="s">
        <v>20</v>
      </c>
      <c r="Y7" s="304"/>
      <c r="Z7" s="304"/>
      <c r="AA7" s="30" t="s">
        <v>2</v>
      </c>
      <c r="AB7" s="30" t="s">
        <v>20</v>
      </c>
      <c r="AC7" s="258"/>
      <c r="AD7" s="258"/>
      <c r="AE7" s="29" t="s">
        <v>2</v>
      </c>
      <c r="AF7" s="29" t="s">
        <v>20</v>
      </c>
      <c r="AG7" s="258"/>
      <c r="AH7" s="258"/>
      <c r="AI7" s="29" t="s">
        <v>2</v>
      </c>
      <c r="AJ7" s="29" t="s">
        <v>20</v>
      </c>
      <c r="AK7" s="258"/>
      <c r="AL7" s="258"/>
      <c r="AM7" s="29" t="s">
        <v>2</v>
      </c>
      <c r="AN7" s="29" t="s">
        <v>20</v>
      </c>
      <c r="AO7" s="258"/>
      <c r="AP7" s="258"/>
      <c r="AQ7" s="29" t="s">
        <v>2</v>
      </c>
      <c r="AR7" s="29" t="s">
        <v>20</v>
      </c>
      <c r="AS7" s="31">
        <v>2016</v>
      </c>
      <c r="AT7" s="32">
        <v>2017</v>
      </c>
      <c r="AU7" s="33">
        <v>2016</v>
      </c>
      <c r="AV7" s="34">
        <v>2017</v>
      </c>
      <c r="AW7" s="258"/>
      <c r="AX7" s="258"/>
      <c r="AY7" s="29" t="s">
        <v>2</v>
      </c>
      <c r="AZ7" s="29" t="s">
        <v>20</v>
      </c>
      <c r="BA7" s="35">
        <v>2018</v>
      </c>
      <c r="BB7" s="35">
        <v>2019</v>
      </c>
      <c r="BC7" s="29" t="s">
        <v>2</v>
      </c>
      <c r="BD7" s="29" t="s">
        <v>20</v>
      </c>
      <c r="BE7" s="258"/>
      <c r="BF7" s="258"/>
      <c r="BG7" s="29" t="s">
        <v>2</v>
      </c>
      <c r="BH7" s="29" t="s">
        <v>20</v>
      </c>
      <c r="BI7" s="258"/>
      <c r="BJ7" s="258"/>
      <c r="BK7" s="29" t="s">
        <v>2</v>
      </c>
      <c r="BL7" s="29" t="s">
        <v>20</v>
      </c>
      <c r="BM7" s="258"/>
      <c r="BN7" s="258"/>
      <c r="BO7" s="307"/>
      <c r="BP7" s="258"/>
      <c r="BQ7" s="258"/>
      <c r="BR7" s="29" t="s">
        <v>2</v>
      </c>
      <c r="BS7" s="29" t="s">
        <v>20</v>
      </c>
      <c r="BT7" s="262"/>
      <c r="BU7" s="258"/>
      <c r="BV7" s="258"/>
      <c r="BW7" s="194" t="s">
        <v>2</v>
      </c>
      <c r="BX7" s="194" t="s">
        <v>20</v>
      </c>
    </row>
    <row r="8" spans="1:76" ht="12.75" customHeight="1">
      <c r="A8" s="37" t="s">
        <v>21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  <c r="AE8" s="37">
        <v>26</v>
      </c>
      <c r="AF8" s="37">
        <v>27</v>
      </c>
      <c r="AG8" s="37">
        <v>28</v>
      </c>
      <c r="AH8" s="37">
        <v>29</v>
      </c>
      <c r="AI8" s="37">
        <v>30</v>
      </c>
      <c r="AJ8" s="37">
        <v>31</v>
      </c>
      <c r="AK8" s="37">
        <v>32</v>
      </c>
      <c r="AL8" s="37">
        <v>33</v>
      </c>
      <c r="AM8" s="37">
        <v>34</v>
      </c>
      <c r="AN8" s="37">
        <v>35</v>
      </c>
      <c r="AO8" s="37">
        <v>36</v>
      </c>
      <c r="AP8" s="37">
        <v>53</v>
      </c>
      <c r="AQ8" s="37">
        <v>54</v>
      </c>
      <c r="AR8" s="37">
        <v>55</v>
      </c>
      <c r="AS8" s="37">
        <v>56</v>
      </c>
      <c r="AT8" s="37">
        <v>37</v>
      </c>
      <c r="AU8" s="37">
        <v>38</v>
      </c>
      <c r="AV8" s="37">
        <v>39</v>
      </c>
      <c r="AW8" s="37">
        <v>40</v>
      </c>
      <c r="AX8" s="37">
        <v>41</v>
      </c>
      <c r="AY8" s="37">
        <v>42</v>
      </c>
      <c r="AZ8" s="37">
        <v>43</v>
      </c>
      <c r="BA8" s="37">
        <v>44</v>
      </c>
      <c r="BB8" s="37">
        <v>45</v>
      </c>
      <c r="BC8" s="37">
        <v>46</v>
      </c>
      <c r="BD8" s="37">
        <v>47</v>
      </c>
      <c r="BE8" s="37">
        <v>48</v>
      </c>
      <c r="BF8" s="37">
        <v>49</v>
      </c>
      <c r="BG8" s="37">
        <v>50</v>
      </c>
      <c r="BH8" s="37">
        <v>51</v>
      </c>
      <c r="BI8" s="37">
        <v>52</v>
      </c>
      <c r="BJ8" s="37">
        <v>53</v>
      </c>
      <c r="BK8" s="37">
        <v>54</v>
      </c>
      <c r="BL8" s="37">
        <v>55</v>
      </c>
      <c r="BM8" s="37">
        <v>56</v>
      </c>
      <c r="BN8" s="37">
        <v>57</v>
      </c>
      <c r="BO8" s="37">
        <v>58</v>
      </c>
      <c r="BP8" s="37">
        <v>59</v>
      </c>
      <c r="BQ8" s="37">
        <v>60</v>
      </c>
      <c r="BR8" s="37">
        <v>61</v>
      </c>
      <c r="BS8" s="37">
        <v>62</v>
      </c>
      <c r="BT8" s="37">
        <v>63</v>
      </c>
      <c r="BU8" s="193">
        <v>64</v>
      </c>
      <c r="BV8" s="193">
        <v>65</v>
      </c>
      <c r="BW8" s="193">
        <v>66</v>
      </c>
      <c r="BX8" s="193">
        <v>67</v>
      </c>
    </row>
    <row r="9" spans="1:76" s="50" customFormat="1" ht="18.75" customHeight="1">
      <c r="A9" s="38" t="s">
        <v>91</v>
      </c>
      <c r="B9" s="39">
        <f>SUM(B10:B35)</f>
        <v>44505</v>
      </c>
      <c r="C9" s="39">
        <f>SUM(C10:C35)</f>
        <v>39450</v>
      </c>
      <c r="D9" s="40">
        <f aca="true" t="shared" si="0" ref="D9:D34">C9/B9*100</f>
        <v>88.6417256488035</v>
      </c>
      <c r="E9" s="39">
        <f aca="true" t="shared" si="1" ref="E9:E34">C9-B9</f>
        <v>-5055</v>
      </c>
      <c r="F9" s="39">
        <f>SUM(F10:F35)</f>
        <v>20546</v>
      </c>
      <c r="G9" s="39">
        <f>SUM(G10:G35)</f>
        <v>19192</v>
      </c>
      <c r="H9" s="40">
        <f aca="true" t="shared" si="2" ref="H9:H34">G9/F9*100</f>
        <v>93.40990947142997</v>
      </c>
      <c r="I9" s="39">
        <f aca="true" t="shared" si="3" ref="I9:I34">G9-F9</f>
        <v>-1354</v>
      </c>
      <c r="J9" s="39">
        <f>SUM(J10:J35)</f>
        <v>31385</v>
      </c>
      <c r="K9" s="39">
        <f>SUM(K10:K35)</f>
        <v>31031</v>
      </c>
      <c r="L9" s="40">
        <f aca="true" t="shared" si="4" ref="L9:L34">K9/J9*100</f>
        <v>98.87207264616855</v>
      </c>
      <c r="M9" s="39">
        <f aca="true" t="shared" si="5" ref="M9:M34">K9-J9</f>
        <v>-354</v>
      </c>
      <c r="N9" s="39">
        <f>SUM(N10:N35)</f>
        <v>14493</v>
      </c>
      <c r="O9" s="39">
        <f>SUM(O10:O35)</f>
        <v>15911</v>
      </c>
      <c r="P9" s="41">
        <f aca="true" t="shared" si="6" ref="P9:P34">O9/N9*100</f>
        <v>109.7840336714276</v>
      </c>
      <c r="Q9" s="39">
        <f aca="true" t="shared" si="7" ref="Q9:Q34">O9-N9</f>
        <v>1418</v>
      </c>
      <c r="R9" s="40">
        <v>46.2</v>
      </c>
      <c r="S9" s="40">
        <v>51.3</v>
      </c>
      <c r="T9" s="40">
        <f>S9-R9</f>
        <v>5.099999999999994</v>
      </c>
      <c r="U9" s="39">
        <f>SUM(U10:U35)</f>
        <v>6186</v>
      </c>
      <c r="V9" s="39">
        <f>SUM(V10:V35)</f>
        <v>5742</v>
      </c>
      <c r="W9" s="41">
        <f aca="true" t="shared" si="8" ref="W9:W34">V9/U9*100</f>
        <v>92.82250242483026</v>
      </c>
      <c r="X9" s="39">
        <f aca="true" t="shared" si="9" ref="X9:X34">V9-U9</f>
        <v>-444</v>
      </c>
      <c r="Y9" s="42">
        <f>SUM(Y10:Y34)</f>
        <v>0</v>
      </c>
      <c r="Z9" s="42">
        <f>SUM(Z10:Z34)</f>
        <v>0</v>
      </c>
      <c r="AA9" s="41" t="e">
        <f aca="true" t="shared" si="10" ref="AA9:AA34">Z9/Y9*100</f>
        <v>#DIV/0!</v>
      </c>
      <c r="AB9" s="42">
        <f aca="true" t="shared" si="11" ref="AB9:AB19">Z9-Y9</f>
        <v>0</v>
      </c>
      <c r="AC9" s="191">
        <f>SUM(AC10:AC35)</f>
        <v>124452</v>
      </c>
      <c r="AD9" s="181">
        <f>SUM(AD10:AD35)</f>
        <v>97553</v>
      </c>
      <c r="AE9" s="180">
        <f aca="true" t="shared" si="12" ref="AE9:AE34">AD9/AC9*100</f>
        <v>78.38604441873171</v>
      </c>
      <c r="AF9" s="181">
        <f aca="true" t="shared" si="13" ref="AF9:AF34">AD9-AC9</f>
        <v>-26899</v>
      </c>
      <c r="AG9" s="181">
        <f>SUM(AG10:AG35)</f>
        <v>43197</v>
      </c>
      <c r="AH9" s="181">
        <f>SUM(AH10:AH35)</f>
        <v>37563</v>
      </c>
      <c r="AI9" s="180">
        <f aca="true" t="shared" si="14" ref="AI9:AI34">AH9/AG9*100</f>
        <v>86.95742759913882</v>
      </c>
      <c r="AJ9" s="181">
        <f aca="true" t="shared" si="15" ref="AJ9:AJ34">AH9-AG9</f>
        <v>-5634</v>
      </c>
      <c r="AK9" s="181">
        <f>SUM(AK10:AK35)</f>
        <v>49158</v>
      </c>
      <c r="AL9" s="181">
        <f>SUM(AL10:AL35)</f>
        <v>37242</v>
      </c>
      <c r="AM9" s="180">
        <f aca="true" t="shared" si="16" ref="AM9:AM34">AL9/AK9*100</f>
        <v>75.7597949469059</v>
      </c>
      <c r="AN9" s="181">
        <f aca="true" t="shared" si="17" ref="AN9:AN34">AL9-AK9</f>
        <v>-11916</v>
      </c>
      <c r="AO9" s="39">
        <f>SUM(AO10:AO35)</f>
        <v>10969</v>
      </c>
      <c r="AP9" s="39">
        <f>SUM(AP10:AP35)</f>
        <v>10361</v>
      </c>
      <c r="AQ9" s="41">
        <f aca="true" t="shared" si="18" ref="AQ9:AQ34">AP9/AO9*100</f>
        <v>94.45710639073754</v>
      </c>
      <c r="AR9" s="43">
        <f aca="true" t="shared" si="19" ref="AR9:AR34">AP9-AO9</f>
        <v>-608</v>
      </c>
      <c r="AS9" s="45">
        <f aca="true" t="shared" si="20" ref="AS9:AS34">B9-AU9-BE9</f>
        <v>-81517</v>
      </c>
      <c r="AT9" s="46">
        <f aca="true" t="shared" si="21" ref="AT9:AT34">C9-AV9-BF9</f>
        <v>-83934</v>
      </c>
      <c r="AU9" s="46">
        <f>SUM(AU10:AU34)</f>
        <v>110292</v>
      </c>
      <c r="AV9" s="47">
        <f>SUM(AV10:AV34)</f>
        <v>108662</v>
      </c>
      <c r="AW9" s="48">
        <f>SUM(AW10:AW35)</f>
        <v>6791</v>
      </c>
      <c r="AX9" s="48">
        <f>SUM(AX10:AX35)</f>
        <v>7216</v>
      </c>
      <c r="AY9" s="49">
        <f>ROUND(AX9/AW9*100,1)</f>
        <v>106.3</v>
      </c>
      <c r="AZ9" s="48">
        <f aca="true" t="shared" si="22" ref="AZ9:AZ34">AX9-AW9</f>
        <v>425</v>
      </c>
      <c r="BA9" s="39">
        <f>SUM(BA10:BA35)</f>
        <v>45866</v>
      </c>
      <c r="BB9" s="39">
        <f>SUM(BB10:BB35)</f>
        <v>51164</v>
      </c>
      <c r="BC9" s="41">
        <f aca="true" t="shared" si="23" ref="BC9:BC34">ROUND(BB9/BA9*100,1)</f>
        <v>111.6</v>
      </c>
      <c r="BD9" s="44">
        <f aca="true" t="shared" si="24" ref="BD9:BD34">BB9-BA9</f>
        <v>5298</v>
      </c>
      <c r="BE9" s="39">
        <f>SUM(BE10:BE35)</f>
        <v>15730</v>
      </c>
      <c r="BF9" s="39">
        <f>SUM(BF10:BF35)</f>
        <v>14722</v>
      </c>
      <c r="BG9" s="41">
        <f aca="true" t="shared" si="25" ref="BG9:BG34">BF9/BE9*100</f>
        <v>93.59186268277178</v>
      </c>
      <c r="BH9" s="39">
        <f aca="true" t="shared" si="26" ref="BH9:BH34">BF9-BE9</f>
        <v>-1008</v>
      </c>
      <c r="BI9" s="39">
        <f>SUM(BI10:BI35)</f>
        <v>12601</v>
      </c>
      <c r="BJ9" s="39">
        <f>SUM(BJ10:BJ35)</f>
        <v>12293</v>
      </c>
      <c r="BK9" s="41">
        <f aca="true" t="shared" si="27" ref="BK9:BK34">BJ9/BI9*100</f>
        <v>97.55574954368701</v>
      </c>
      <c r="BL9" s="39">
        <f aca="true" t="shared" si="28" ref="BL9:BL34">BJ9-BI9</f>
        <v>-308</v>
      </c>
      <c r="BM9" s="39">
        <v>2563</v>
      </c>
      <c r="BN9" s="39">
        <v>3311.66</v>
      </c>
      <c r="BO9" s="39">
        <f aca="true" t="shared" si="29" ref="BO9:BO35">BN9-BM9</f>
        <v>748.6599999999999</v>
      </c>
      <c r="BP9" s="39">
        <f>SUM(BP10:BP35)</f>
        <v>3800</v>
      </c>
      <c r="BQ9" s="39">
        <f>SUM(BQ10:BQ35)</f>
        <v>4052</v>
      </c>
      <c r="BR9" s="41">
        <f aca="true" t="shared" si="30" ref="BR9:BR34">ROUND(BQ9/BP9*100,1)</f>
        <v>106.6</v>
      </c>
      <c r="BS9" s="39">
        <f aca="true" t="shared" si="31" ref="BS9:BS34">BQ9-BP9</f>
        <v>252</v>
      </c>
      <c r="BT9" s="42">
        <f>SUM(BT10:BT35)</f>
        <v>2280</v>
      </c>
      <c r="BU9" s="42">
        <v>5255.73</v>
      </c>
      <c r="BV9" s="42">
        <v>6111.95</v>
      </c>
      <c r="BW9" s="41">
        <f>ROUND(BV9/BU9*100,1)</f>
        <v>116.3</v>
      </c>
      <c r="BX9" s="42">
        <f>BV9-BU9</f>
        <v>856.2200000000003</v>
      </c>
    </row>
    <row r="10" spans="1:76" ht="21.75" customHeight="1">
      <c r="A10" s="51" t="s">
        <v>63</v>
      </c>
      <c r="B10" s="52">
        <v>1465</v>
      </c>
      <c r="C10" s="53">
        <v>1370</v>
      </c>
      <c r="D10" s="40">
        <f t="shared" si="0"/>
        <v>93.51535836177474</v>
      </c>
      <c r="E10" s="39">
        <f t="shared" si="1"/>
        <v>-95</v>
      </c>
      <c r="F10" s="52">
        <v>581</v>
      </c>
      <c r="G10" s="52">
        <v>579</v>
      </c>
      <c r="H10" s="40">
        <f t="shared" si="2"/>
        <v>99.65576592082617</v>
      </c>
      <c r="I10" s="39">
        <f t="shared" si="3"/>
        <v>-2</v>
      </c>
      <c r="J10" s="52">
        <v>675</v>
      </c>
      <c r="K10" s="52">
        <v>665</v>
      </c>
      <c r="L10" s="40">
        <f t="shared" si="4"/>
        <v>98.51851851851852</v>
      </c>
      <c r="M10" s="39">
        <f t="shared" si="5"/>
        <v>-10</v>
      </c>
      <c r="N10" s="54">
        <v>127</v>
      </c>
      <c r="O10" s="52">
        <v>105</v>
      </c>
      <c r="P10" s="41">
        <f t="shared" si="6"/>
        <v>82.67716535433071</v>
      </c>
      <c r="Q10" s="42">
        <f t="shared" si="7"/>
        <v>-22</v>
      </c>
      <c r="R10" s="197">
        <v>18.8</v>
      </c>
      <c r="S10" s="197">
        <v>15.8</v>
      </c>
      <c r="T10" s="40">
        <f aca="true" t="shared" si="32" ref="T10:T35">S10-R10</f>
        <v>-3</v>
      </c>
      <c r="U10" s="52">
        <v>205</v>
      </c>
      <c r="V10" s="54">
        <v>213</v>
      </c>
      <c r="W10" s="41">
        <f t="shared" si="8"/>
        <v>103.90243902439025</v>
      </c>
      <c r="X10" s="39">
        <f t="shared" si="9"/>
        <v>8</v>
      </c>
      <c r="Y10" s="42"/>
      <c r="Z10" s="42"/>
      <c r="AA10" s="41" t="e">
        <f t="shared" si="10"/>
        <v>#DIV/0!</v>
      </c>
      <c r="AB10" s="42">
        <f t="shared" si="11"/>
        <v>0</v>
      </c>
      <c r="AC10" s="190">
        <v>3575</v>
      </c>
      <c r="AD10" s="52">
        <v>3755</v>
      </c>
      <c r="AE10" s="40">
        <f t="shared" si="12"/>
        <v>105.03496503496504</v>
      </c>
      <c r="AF10" s="39">
        <f t="shared" si="13"/>
        <v>180</v>
      </c>
      <c r="AG10" s="190">
        <v>1411</v>
      </c>
      <c r="AH10" s="52">
        <v>1352</v>
      </c>
      <c r="AI10" s="40">
        <f t="shared" si="14"/>
        <v>95.81856839121191</v>
      </c>
      <c r="AJ10" s="39">
        <f t="shared" si="15"/>
        <v>-59</v>
      </c>
      <c r="AK10" s="190">
        <v>1425</v>
      </c>
      <c r="AL10" s="53">
        <v>1407</v>
      </c>
      <c r="AM10" s="40">
        <f t="shared" si="16"/>
        <v>98.73684210526315</v>
      </c>
      <c r="AN10" s="39">
        <f t="shared" si="17"/>
        <v>-18</v>
      </c>
      <c r="AO10" s="52">
        <v>454</v>
      </c>
      <c r="AP10" s="52">
        <v>351</v>
      </c>
      <c r="AQ10" s="41">
        <f t="shared" si="18"/>
        <v>77.31277533039648</v>
      </c>
      <c r="AR10" s="39">
        <f t="shared" si="19"/>
        <v>-103</v>
      </c>
      <c r="AS10" s="45">
        <f t="shared" si="20"/>
        <v>-5356</v>
      </c>
      <c r="AT10" s="46">
        <f t="shared" si="21"/>
        <v>-4565</v>
      </c>
      <c r="AU10" s="46">
        <v>6287</v>
      </c>
      <c r="AV10" s="47">
        <v>5448</v>
      </c>
      <c r="AW10" s="55">
        <v>140</v>
      </c>
      <c r="AX10" s="55">
        <v>136</v>
      </c>
      <c r="AY10" s="49">
        <f aca="true" t="shared" si="33" ref="AY10:AY34">ROUND(AX10/AW10*100,1)</f>
        <v>97.1</v>
      </c>
      <c r="AZ10" s="48">
        <f t="shared" si="22"/>
        <v>-4</v>
      </c>
      <c r="BA10" s="56">
        <v>839</v>
      </c>
      <c r="BB10" s="52">
        <v>857</v>
      </c>
      <c r="BC10" s="41">
        <f t="shared" si="23"/>
        <v>102.1</v>
      </c>
      <c r="BD10" s="39">
        <f t="shared" si="24"/>
        <v>18</v>
      </c>
      <c r="BE10" s="52">
        <v>534</v>
      </c>
      <c r="BF10" s="52">
        <v>487</v>
      </c>
      <c r="BG10" s="41">
        <f t="shared" si="25"/>
        <v>91.19850187265918</v>
      </c>
      <c r="BH10" s="39">
        <f t="shared" si="26"/>
        <v>-47</v>
      </c>
      <c r="BI10" s="52">
        <v>378</v>
      </c>
      <c r="BJ10" s="52">
        <v>371</v>
      </c>
      <c r="BK10" s="41">
        <f t="shared" si="27"/>
        <v>98.14814814814815</v>
      </c>
      <c r="BL10" s="39">
        <f t="shared" si="28"/>
        <v>-7</v>
      </c>
      <c r="BM10" s="57">
        <v>1958.1818181818182</v>
      </c>
      <c r="BN10" s="52">
        <v>2587.286063569682</v>
      </c>
      <c r="BO10" s="39">
        <f t="shared" si="29"/>
        <v>629.1042453878638</v>
      </c>
      <c r="BP10" s="52">
        <v>37</v>
      </c>
      <c r="BQ10" s="52">
        <v>52</v>
      </c>
      <c r="BR10" s="41">
        <f t="shared" si="30"/>
        <v>140.5</v>
      </c>
      <c r="BS10" s="39">
        <f t="shared" si="31"/>
        <v>15</v>
      </c>
      <c r="BT10" s="42">
        <v>8</v>
      </c>
      <c r="BU10" s="54">
        <v>5216.41</v>
      </c>
      <c r="BV10" s="54">
        <v>5929.25</v>
      </c>
      <c r="BW10" s="41">
        <f aca="true" t="shared" si="34" ref="BW10:BW35">ROUND(BV10/BU10*100,1)</f>
        <v>113.7</v>
      </c>
      <c r="BX10" s="42">
        <f aca="true" t="shared" si="35" ref="BX10:BX35">BV10-BU10</f>
        <v>712.8400000000001</v>
      </c>
    </row>
    <row r="11" spans="1:76" ht="21.75" customHeight="1">
      <c r="A11" s="51" t="s">
        <v>64</v>
      </c>
      <c r="B11" s="52">
        <v>2390</v>
      </c>
      <c r="C11" s="53">
        <v>2083</v>
      </c>
      <c r="D11" s="40">
        <f t="shared" si="0"/>
        <v>87.15481171548117</v>
      </c>
      <c r="E11" s="39">
        <f t="shared" si="1"/>
        <v>-307</v>
      </c>
      <c r="F11" s="52">
        <v>1070</v>
      </c>
      <c r="G11" s="52">
        <v>1146</v>
      </c>
      <c r="H11" s="40">
        <f t="shared" si="2"/>
        <v>107.10280373831776</v>
      </c>
      <c r="I11" s="39">
        <f t="shared" si="3"/>
        <v>76</v>
      </c>
      <c r="J11" s="52">
        <v>1169</v>
      </c>
      <c r="K11" s="52">
        <v>1178</v>
      </c>
      <c r="L11" s="40">
        <f t="shared" si="4"/>
        <v>100.7698887938409</v>
      </c>
      <c r="M11" s="39">
        <f t="shared" si="5"/>
        <v>9</v>
      </c>
      <c r="N11" s="54">
        <v>552</v>
      </c>
      <c r="O11" s="52">
        <v>666</v>
      </c>
      <c r="P11" s="41">
        <f t="shared" si="6"/>
        <v>120.65217391304348</v>
      </c>
      <c r="Q11" s="42">
        <f t="shared" si="7"/>
        <v>114</v>
      </c>
      <c r="R11" s="197">
        <v>47.2</v>
      </c>
      <c r="S11" s="197">
        <v>56.5</v>
      </c>
      <c r="T11" s="40">
        <f t="shared" si="32"/>
        <v>9.299999999999997</v>
      </c>
      <c r="U11" s="52">
        <v>249</v>
      </c>
      <c r="V11" s="54">
        <v>238</v>
      </c>
      <c r="W11" s="41">
        <f t="shared" si="8"/>
        <v>95.58232931726907</v>
      </c>
      <c r="X11" s="39">
        <f t="shared" si="9"/>
        <v>-11</v>
      </c>
      <c r="Y11" s="42"/>
      <c r="Z11" s="42"/>
      <c r="AA11" s="41" t="e">
        <f t="shared" si="10"/>
        <v>#DIV/0!</v>
      </c>
      <c r="AB11" s="42">
        <f t="shared" si="11"/>
        <v>0</v>
      </c>
      <c r="AC11" s="190">
        <v>5147</v>
      </c>
      <c r="AD11" s="52">
        <v>4779</v>
      </c>
      <c r="AE11" s="40">
        <f t="shared" si="12"/>
        <v>92.85020400233147</v>
      </c>
      <c r="AF11" s="39">
        <f t="shared" si="13"/>
        <v>-368</v>
      </c>
      <c r="AG11" s="190">
        <v>2334</v>
      </c>
      <c r="AH11" s="52">
        <v>2024</v>
      </c>
      <c r="AI11" s="40">
        <f t="shared" si="14"/>
        <v>86.71808054841473</v>
      </c>
      <c r="AJ11" s="39">
        <f t="shared" si="15"/>
        <v>-310</v>
      </c>
      <c r="AK11" s="190">
        <v>1427</v>
      </c>
      <c r="AL11" s="53">
        <v>1483</v>
      </c>
      <c r="AM11" s="40">
        <f t="shared" si="16"/>
        <v>103.92431674842327</v>
      </c>
      <c r="AN11" s="39">
        <f t="shared" si="17"/>
        <v>56</v>
      </c>
      <c r="AO11" s="52">
        <v>606</v>
      </c>
      <c r="AP11" s="52">
        <v>662</v>
      </c>
      <c r="AQ11" s="41">
        <f t="shared" si="18"/>
        <v>109.24092409240924</v>
      </c>
      <c r="AR11" s="39">
        <f t="shared" si="19"/>
        <v>56</v>
      </c>
      <c r="AS11" s="45">
        <f t="shared" si="20"/>
        <v>-1223</v>
      </c>
      <c r="AT11" s="46">
        <f t="shared" si="21"/>
        <v>-1152</v>
      </c>
      <c r="AU11" s="46">
        <v>2528</v>
      </c>
      <c r="AV11" s="47">
        <v>2144</v>
      </c>
      <c r="AW11" s="55">
        <v>333</v>
      </c>
      <c r="AX11" s="55">
        <v>341</v>
      </c>
      <c r="AY11" s="49">
        <f t="shared" si="33"/>
        <v>102.4</v>
      </c>
      <c r="AZ11" s="48">
        <f t="shared" si="22"/>
        <v>8</v>
      </c>
      <c r="BA11" s="56">
        <v>1821</v>
      </c>
      <c r="BB11" s="52">
        <v>1913</v>
      </c>
      <c r="BC11" s="41">
        <f t="shared" si="23"/>
        <v>105.1</v>
      </c>
      <c r="BD11" s="39">
        <f t="shared" si="24"/>
        <v>92</v>
      </c>
      <c r="BE11" s="52">
        <v>1085</v>
      </c>
      <c r="BF11" s="52">
        <v>1091</v>
      </c>
      <c r="BG11" s="41">
        <f t="shared" si="25"/>
        <v>100.55299539170508</v>
      </c>
      <c r="BH11" s="39">
        <f t="shared" si="26"/>
        <v>6</v>
      </c>
      <c r="BI11" s="52">
        <v>846</v>
      </c>
      <c r="BJ11" s="52">
        <v>858</v>
      </c>
      <c r="BK11" s="41">
        <f t="shared" si="27"/>
        <v>101.41843971631207</v>
      </c>
      <c r="BL11" s="39">
        <f t="shared" si="28"/>
        <v>12</v>
      </c>
      <c r="BM11" s="57">
        <v>2315.9586681974743</v>
      </c>
      <c r="BN11" s="52">
        <v>2906.5430752453653</v>
      </c>
      <c r="BO11" s="39">
        <f t="shared" si="29"/>
        <v>590.5844070478911</v>
      </c>
      <c r="BP11" s="52">
        <v>186</v>
      </c>
      <c r="BQ11" s="52">
        <v>94</v>
      </c>
      <c r="BR11" s="41">
        <f t="shared" si="30"/>
        <v>50.5</v>
      </c>
      <c r="BS11" s="39">
        <f t="shared" si="31"/>
        <v>-92</v>
      </c>
      <c r="BT11" s="42">
        <v>150</v>
      </c>
      <c r="BU11" s="54">
        <v>4460.27</v>
      </c>
      <c r="BV11" s="54">
        <v>5026.21</v>
      </c>
      <c r="BW11" s="41">
        <f t="shared" si="34"/>
        <v>112.7</v>
      </c>
      <c r="BX11" s="42">
        <f t="shared" si="35"/>
        <v>565.9399999999996</v>
      </c>
    </row>
    <row r="12" spans="1:76" ht="21.75" customHeight="1">
      <c r="A12" s="51" t="s">
        <v>65</v>
      </c>
      <c r="B12" s="52">
        <v>2526</v>
      </c>
      <c r="C12" s="53">
        <v>2267</v>
      </c>
      <c r="D12" s="40">
        <f t="shared" si="0"/>
        <v>89.74663499604118</v>
      </c>
      <c r="E12" s="39">
        <f t="shared" si="1"/>
        <v>-259</v>
      </c>
      <c r="F12" s="52">
        <v>1140</v>
      </c>
      <c r="G12" s="52">
        <v>1086</v>
      </c>
      <c r="H12" s="40">
        <f t="shared" si="2"/>
        <v>95.26315789473684</v>
      </c>
      <c r="I12" s="39">
        <f t="shared" si="3"/>
        <v>-54</v>
      </c>
      <c r="J12" s="52">
        <v>1611</v>
      </c>
      <c r="K12" s="52">
        <v>1470</v>
      </c>
      <c r="L12" s="40">
        <f t="shared" si="4"/>
        <v>91.24767225325886</v>
      </c>
      <c r="M12" s="39">
        <f t="shared" si="5"/>
        <v>-141</v>
      </c>
      <c r="N12" s="54">
        <v>394</v>
      </c>
      <c r="O12" s="52">
        <v>417</v>
      </c>
      <c r="P12" s="41">
        <f t="shared" si="6"/>
        <v>105.83756345177665</v>
      </c>
      <c r="Q12" s="42">
        <f t="shared" si="7"/>
        <v>23</v>
      </c>
      <c r="R12" s="197">
        <v>24.5</v>
      </c>
      <c r="S12" s="197">
        <v>28.4</v>
      </c>
      <c r="T12" s="40">
        <f t="shared" si="32"/>
        <v>3.8999999999999986</v>
      </c>
      <c r="U12" s="52">
        <v>490</v>
      </c>
      <c r="V12" s="54">
        <v>492</v>
      </c>
      <c r="W12" s="41">
        <f t="shared" si="8"/>
        <v>100.40816326530613</v>
      </c>
      <c r="X12" s="39">
        <f t="shared" si="9"/>
        <v>2</v>
      </c>
      <c r="Y12" s="42"/>
      <c r="Z12" s="42"/>
      <c r="AA12" s="41" t="e">
        <f t="shared" si="10"/>
        <v>#DIV/0!</v>
      </c>
      <c r="AB12" s="42">
        <f t="shared" si="11"/>
        <v>0</v>
      </c>
      <c r="AC12" s="190">
        <v>5739</v>
      </c>
      <c r="AD12" s="52">
        <v>3168</v>
      </c>
      <c r="AE12" s="40">
        <f t="shared" si="12"/>
        <v>55.201254573967596</v>
      </c>
      <c r="AF12" s="39">
        <f t="shared" si="13"/>
        <v>-2571</v>
      </c>
      <c r="AG12" s="190">
        <v>2446</v>
      </c>
      <c r="AH12" s="52">
        <v>2156</v>
      </c>
      <c r="AI12" s="40">
        <f t="shared" si="14"/>
        <v>88.14390842191332</v>
      </c>
      <c r="AJ12" s="39">
        <f t="shared" si="15"/>
        <v>-290</v>
      </c>
      <c r="AK12" s="190">
        <v>1668</v>
      </c>
      <c r="AL12" s="53">
        <v>0</v>
      </c>
      <c r="AM12" s="40">
        <f t="shared" si="16"/>
        <v>0</v>
      </c>
      <c r="AN12" s="39">
        <f t="shared" si="17"/>
        <v>-1668</v>
      </c>
      <c r="AO12" s="52">
        <v>635</v>
      </c>
      <c r="AP12" s="52">
        <v>766</v>
      </c>
      <c r="AQ12" s="41">
        <f t="shared" si="18"/>
        <v>120.6299212598425</v>
      </c>
      <c r="AR12" s="39">
        <f t="shared" si="19"/>
        <v>131</v>
      </c>
      <c r="AS12" s="45">
        <f t="shared" si="20"/>
        <v>-8940</v>
      </c>
      <c r="AT12" s="46">
        <f t="shared" si="21"/>
        <v>-9926</v>
      </c>
      <c r="AU12" s="46">
        <v>10657</v>
      </c>
      <c r="AV12" s="47">
        <v>11455</v>
      </c>
      <c r="AW12" s="55">
        <v>277</v>
      </c>
      <c r="AX12" s="55">
        <v>269</v>
      </c>
      <c r="AY12" s="49">
        <f t="shared" si="33"/>
        <v>97.1</v>
      </c>
      <c r="AZ12" s="48">
        <f t="shared" si="22"/>
        <v>-8</v>
      </c>
      <c r="BA12" s="56">
        <v>2089</v>
      </c>
      <c r="BB12" s="52">
        <v>2119</v>
      </c>
      <c r="BC12" s="41">
        <f t="shared" si="23"/>
        <v>101.4</v>
      </c>
      <c r="BD12" s="39">
        <f t="shared" si="24"/>
        <v>30</v>
      </c>
      <c r="BE12" s="52">
        <v>809</v>
      </c>
      <c r="BF12" s="52">
        <v>738</v>
      </c>
      <c r="BG12" s="41">
        <f t="shared" si="25"/>
        <v>91.22373300370829</v>
      </c>
      <c r="BH12" s="39">
        <f t="shared" si="26"/>
        <v>-71</v>
      </c>
      <c r="BI12" s="52">
        <v>599</v>
      </c>
      <c r="BJ12" s="52">
        <v>602</v>
      </c>
      <c r="BK12" s="41">
        <f t="shared" si="27"/>
        <v>100.5008347245409</v>
      </c>
      <c r="BL12" s="39">
        <f t="shared" si="28"/>
        <v>3</v>
      </c>
      <c r="BM12" s="57">
        <v>2493.3544303797466</v>
      </c>
      <c r="BN12" s="52">
        <v>3168.3720930232557</v>
      </c>
      <c r="BO12" s="39">
        <f t="shared" si="29"/>
        <v>675.0176626435091</v>
      </c>
      <c r="BP12" s="52">
        <v>135</v>
      </c>
      <c r="BQ12" s="52">
        <v>124</v>
      </c>
      <c r="BR12" s="41">
        <f t="shared" si="30"/>
        <v>91.9</v>
      </c>
      <c r="BS12" s="39">
        <f t="shared" si="31"/>
        <v>-11</v>
      </c>
      <c r="BT12" s="42">
        <v>92</v>
      </c>
      <c r="BU12" s="54">
        <v>6479.69</v>
      </c>
      <c r="BV12" s="54">
        <v>6945.14</v>
      </c>
      <c r="BW12" s="41">
        <f t="shared" si="34"/>
        <v>107.2</v>
      </c>
      <c r="BX12" s="42">
        <f t="shared" si="35"/>
        <v>465.4500000000007</v>
      </c>
    </row>
    <row r="13" spans="1:76" ht="21.75" customHeight="1">
      <c r="A13" s="51" t="s">
        <v>66</v>
      </c>
      <c r="B13" s="52">
        <v>631</v>
      </c>
      <c r="C13" s="53">
        <v>623</v>
      </c>
      <c r="D13" s="40">
        <f t="shared" si="0"/>
        <v>98.73217115689383</v>
      </c>
      <c r="E13" s="39">
        <f t="shared" si="1"/>
        <v>-8</v>
      </c>
      <c r="F13" s="52">
        <v>342</v>
      </c>
      <c r="G13" s="52">
        <v>358</v>
      </c>
      <c r="H13" s="40">
        <f t="shared" si="2"/>
        <v>104.67836257309942</v>
      </c>
      <c r="I13" s="39">
        <f t="shared" si="3"/>
        <v>16</v>
      </c>
      <c r="J13" s="52">
        <v>465</v>
      </c>
      <c r="K13" s="52">
        <v>377</v>
      </c>
      <c r="L13" s="40">
        <f t="shared" si="4"/>
        <v>81.0752688172043</v>
      </c>
      <c r="M13" s="39">
        <f t="shared" si="5"/>
        <v>-88</v>
      </c>
      <c r="N13" s="54">
        <v>249</v>
      </c>
      <c r="O13" s="52">
        <v>200</v>
      </c>
      <c r="P13" s="41">
        <f t="shared" si="6"/>
        <v>80.32128514056225</v>
      </c>
      <c r="Q13" s="42">
        <f t="shared" si="7"/>
        <v>-49</v>
      </c>
      <c r="R13" s="197">
        <v>53.5</v>
      </c>
      <c r="S13" s="197">
        <v>53.1</v>
      </c>
      <c r="T13" s="40">
        <f t="shared" si="32"/>
        <v>-0.3999999999999986</v>
      </c>
      <c r="U13" s="52">
        <v>119</v>
      </c>
      <c r="V13" s="54">
        <v>104</v>
      </c>
      <c r="W13" s="41">
        <f t="shared" si="8"/>
        <v>87.39495798319328</v>
      </c>
      <c r="X13" s="39">
        <f t="shared" si="9"/>
        <v>-15</v>
      </c>
      <c r="Y13" s="42"/>
      <c r="Z13" s="42"/>
      <c r="AA13" s="41" t="e">
        <f t="shared" si="10"/>
        <v>#DIV/0!</v>
      </c>
      <c r="AB13" s="42">
        <f t="shared" si="11"/>
        <v>0</v>
      </c>
      <c r="AC13" s="190">
        <v>3778</v>
      </c>
      <c r="AD13" s="52">
        <v>3178</v>
      </c>
      <c r="AE13" s="40">
        <f t="shared" si="12"/>
        <v>84.11858125992589</v>
      </c>
      <c r="AF13" s="39">
        <f t="shared" si="13"/>
        <v>-600</v>
      </c>
      <c r="AG13" s="190">
        <v>620</v>
      </c>
      <c r="AH13" s="52">
        <v>612</v>
      </c>
      <c r="AI13" s="40">
        <f t="shared" si="14"/>
        <v>98.70967741935483</v>
      </c>
      <c r="AJ13" s="39">
        <f t="shared" si="15"/>
        <v>-8</v>
      </c>
      <c r="AK13" s="190">
        <v>2463</v>
      </c>
      <c r="AL13" s="53">
        <v>1513</v>
      </c>
      <c r="AM13" s="40">
        <f t="shared" si="16"/>
        <v>61.42915144133171</v>
      </c>
      <c r="AN13" s="39">
        <f t="shared" si="17"/>
        <v>-950</v>
      </c>
      <c r="AO13" s="52">
        <v>147</v>
      </c>
      <c r="AP13" s="52">
        <v>124</v>
      </c>
      <c r="AQ13" s="41">
        <f t="shared" si="18"/>
        <v>84.35374149659864</v>
      </c>
      <c r="AR13" s="39">
        <f t="shared" si="19"/>
        <v>-23</v>
      </c>
      <c r="AS13" s="45">
        <f t="shared" si="20"/>
        <v>-3435</v>
      </c>
      <c r="AT13" s="46">
        <f t="shared" si="21"/>
        <v>-4689</v>
      </c>
      <c r="AU13" s="46">
        <v>3851</v>
      </c>
      <c r="AV13" s="47">
        <v>5053</v>
      </c>
      <c r="AW13" s="55">
        <v>126</v>
      </c>
      <c r="AX13" s="55">
        <v>127</v>
      </c>
      <c r="AY13" s="49">
        <f t="shared" si="33"/>
        <v>100.8</v>
      </c>
      <c r="AZ13" s="48">
        <f t="shared" si="22"/>
        <v>1</v>
      </c>
      <c r="BA13" s="56">
        <v>487</v>
      </c>
      <c r="BB13" s="52">
        <v>516</v>
      </c>
      <c r="BC13" s="41">
        <f t="shared" si="23"/>
        <v>106</v>
      </c>
      <c r="BD13" s="39">
        <f t="shared" si="24"/>
        <v>29</v>
      </c>
      <c r="BE13" s="52">
        <v>215</v>
      </c>
      <c r="BF13" s="52">
        <v>259</v>
      </c>
      <c r="BG13" s="41">
        <f t="shared" si="25"/>
        <v>120.46511627906978</v>
      </c>
      <c r="BH13" s="39">
        <f t="shared" si="26"/>
        <v>44</v>
      </c>
      <c r="BI13" s="52">
        <v>172</v>
      </c>
      <c r="BJ13" s="52">
        <v>219</v>
      </c>
      <c r="BK13" s="41">
        <f t="shared" si="27"/>
        <v>127.32558139534885</v>
      </c>
      <c r="BL13" s="39">
        <f t="shared" si="28"/>
        <v>47</v>
      </c>
      <c r="BM13" s="57">
        <v>2398.8950276243095</v>
      </c>
      <c r="BN13" s="52">
        <v>3177.405857740586</v>
      </c>
      <c r="BO13" s="39">
        <f t="shared" si="29"/>
        <v>778.5108301162763</v>
      </c>
      <c r="BP13" s="52">
        <v>70</v>
      </c>
      <c r="BQ13" s="52">
        <v>54</v>
      </c>
      <c r="BR13" s="41">
        <f t="shared" si="30"/>
        <v>77.1</v>
      </c>
      <c r="BS13" s="39">
        <f t="shared" si="31"/>
        <v>-16</v>
      </c>
      <c r="BT13" s="42">
        <v>30</v>
      </c>
      <c r="BU13" s="54">
        <v>4684.34</v>
      </c>
      <c r="BV13" s="54">
        <v>5696.8</v>
      </c>
      <c r="BW13" s="41">
        <f t="shared" si="34"/>
        <v>121.6</v>
      </c>
      <c r="BX13" s="42">
        <f t="shared" si="35"/>
        <v>1012.46</v>
      </c>
    </row>
    <row r="14" spans="1:77" s="20" customFormat="1" ht="21.75" customHeight="1">
      <c r="A14" s="51" t="s">
        <v>67</v>
      </c>
      <c r="B14" s="52">
        <v>966</v>
      </c>
      <c r="C14" s="53">
        <v>904</v>
      </c>
      <c r="D14" s="40">
        <f t="shared" si="0"/>
        <v>93.58178053830227</v>
      </c>
      <c r="E14" s="39">
        <f t="shared" si="1"/>
        <v>-62</v>
      </c>
      <c r="F14" s="52">
        <v>422</v>
      </c>
      <c r="G14" s="52">
        <v>408</v>
      </c>
      <c r="H14" s="40">
        <f t="shared" si="2"/>
        <v>96.6824644549763</v>
      </c>
      <c r="I14" s="39">
        <f t="shared" si="3"/>
        <v>-14</v>
      </c>
      <c r="J14" s="52">
        <v>634</v>
      </c>
      <c r="K14" s="52">
        <v>644</v>
      </c>
      <c r="L14" s="40">
        <f t="shared" si="4"/>
        <v>101.57728706624604</v>
      </c>
      <c r="M14" s="39">
        <f t="shared" si="5"/>
        <v>10</v>
      </c>
      <c r="N14" s="54">
        <v>258</v>
      </c>
      <c r="O14" s="52">
        <v>268</v>
      </c>
      <c r="P14" s="41">
        <f t="shared" si="6"/>
        <v>103.87596899224806</v>
      </c>
      <c r="Q14" s="42">
        <f t="shared" si="7"/>
        <v>10</v>
      </c>
      <c r="R14" s="197">
        <v>40.7</v>
      </c>
      <c r="S14" s="197">
        <v>41.6</v>
      </c>
      <c r="T14" s="40">
        <f t="shared" si="32"/>
        <v>0.8999999999999986</v>
      </c>
      <c r="U14" s="52">
        <v>231</v>
      </c>
      <c r="V14" s="54">
        <v>208</v>
      </c>
      <c r="W14" s="41">
        <f t="shared" si="8"/>
        <v>90.04329004329004</v>
      </c>
      <c r="X14" s="39">
        <f t="shared" si="9"/>
        <v>-23</v>
      </c>
      <c r="Y14" s="42"/>
      <c r="Z14" s="42"/>
      <c r="AA14" s="41" t="e">
        <f t="shared" si="10"/>
        <v>#DIV/0!</v>
      </c>
      <c r="AB14" s="42">
        <f t="shared" si="11"/>
        <v>0</v>
      </c>
      <c r="AC14" s="190">
        <v>1847</v>
      </c>
      <c r="AD14" s="52">
        <v>1454</v>
      </c>
      <c r="AE14" s="40">
        <f t="shared" si="12"/>
        <v>78.72225230102869</v>
      </c>
      <c r="AF14" s="39">
        <f t="shared" si="13"/>
        <v>-393</v>
      </c>
      <c r="AG14" s="190">
        <v>963</v>
      </c>
      <c r="AH14" s="52">
        <v>886</v>
      </c>
      <c r="AI14" s="40">
        <f t="shared" si="14"/>
        <v>92.00415368639668</v>
      </c>
      <c r="AJ14" s="39">
        <f t="shared" si="15"/>
        <v>-77</v>
      </c>
      <c r="AK14" s="190">
        <v>450</v>
      </c>
      <c r="AL14" s="53">
        <v>479</v>
      </c>
      <c r="AM14" s="40">
        <f t="shared" si="16"/>
        <v>106.44444444444446</v>
      </c>
      <c r="AN14" s="39">
        <f t="shared" si="17"/>
        <v>29</v>
      </c>
      <c r="AO14" s="52">
        <v>262</v>
      </c>
      <c r="AP14" s="52">
        <v>244</v>
      </c>
      <c r="AQ14" s="41">
        <f t="shared" si="18"/>
        <v>93.12977099236642</v>
      </c>
      <c r="AR14" s="39">
        <f t="shared" si="19"/>
        <v>-18</v>
      </c>
      <c r="AS14" s="45">
        <f t="shared" si="20"/>
        <v>-3204</v>
      </c>
      <c r="AT14" s="46">
        <f t="shared" si="21"/>
        <v>-2585</v>
      </c>
      <c r="AU14" s="46">
        <v>3802</v>
      </c>
      <c r="AV14" s="47">
        <v>3180</v>
      </c>
      <c r="AW14" s="55">
        <v>136</v>
      </c>
      <c r="AX14" s="55">
        <v>143</v>
      </c>
      <c r="AY14" s="49">
        <f t="shared" si="33"/>
        <v>105.1</v>
      </c>
      <c r="AZ14" s="48">
        <f t="shared" si="22"/>
        <v>7</v>
      </c>
      <c r="BA14" s="56">
        <v>739</v>
      </c>
      <c r="BB14" s="52">
        <v>740</v>
      </c>
      <c r="BC14" s="41">
        <f t="shared" si="23"/>
        <v>100.1</v>
      </c>
      <c r="BD14" s="39">
        <f t="shared" si="24"/>
        <v>1</v>
      </c>
      <c r="BE14" s="52">
        <v>368</v>
      </c>
      <c r="BF14" s="52">
        <v>309</v>
      </c>
      <c r="BG14" s="41">
        <f t="shared" si="25"/>
        <v>83.96739130434783</v>
      </c>
      <c r="BH14" s="39">
        <f t="shared" si="26"/>
        <v>-59</v>
      </c>
      <c r="BI14" s="52">
        <v>308</v>
      </c>
      <c r="BJ14" s="52">
        <v>271</v>
      </c>
      <c r="BK14" s="41">
        <f t="shared" si="27"/>
        <v>87.98701298701299</v>
      </c>
      <c r="BL14" s="39">
        <f t="shared" si="28"/>
        <v>-37</v>
      </c>
      <c r="BM14" s="57">
        <v>2441.9254658385094</v>
      </c>
      <c r="BN14" s="52">
        <v>3380.836236933798</v>
      </c>
      <c r="BO14" s="39">
        <f t="shared" si="29"/>
        <v>938.9107710952885</v>
      </c>
      <c r="BP14" s="52">
        <v>33</v>
      </c>
      <c r="BQ14" s="52">
        <v>33</v>
      </c>
      <c r="BR14" s="41">
        <f t="shared" si="30"/>
        <v>100</v>
      </c>
      <c r="BS14" s="39">
        <f t="shared" si="31"/>
        <v>0</v>
      </c>
      <c r="BT14" s="42">
        <v>53</v>
      </c>
      <c r="BU14" s="54">
        <v>4656.39</v>
      </c>
      <c r="BV14" s="54">
        <v>6039.08</v>
      </c>
      <c r="BW14" s="41">
        <f t="shared" si="34"/>
        <v>129.7</v>
      </c>
      <c r="BX14" s="42">
        <f t="shared" si="35"/>
        <v>1382.6899999999996</v>
      </c>
      <c r="BY14" s="14"/>
    </row>
    <row r="15" spans="1:77" s="20" customFormat="1" ht="21.75" customHeight="1">
      <c r="A15" s="51" t="s">
        <v>68</v>
      </c>
      <c r="B15" s="52">
        <v>1530</v>
      </c>
      <c r="C15" s="53">
        <v>1368</v>
      </c>
      <c r="D15" s="40">
        <f t="shared" si="0"/>
        <v>89.41176470588236</v>
      </c>
      <c r="E15" s="39">
        <f t="shared" si="1"/>
        <v>-162</v>
      </c>
      <c r="F15" s="52">
        <v>637</v>
      </c>
      <c r="G15" s="52">
        <v>578</v>
      </c>
      <c r="H15" s="40">
        <f t="shared" si="2"/>
        <v>90.73783359497645</v>
      </c>
      <c r="I15" s="39">
        <f t="shared" si="3"/>
        <v>-59</v>
      </c>
      <c r="J15" s="52">
        <v>1015</v>
      </c>
      <c r="K15" s="52">
        <v>1031</v>
      </c>
      <c r="L15" s="40">
        <f t="shared" si="4"/>
        <v>101.57635467980295</v>
      </c>
      <c r="M15" s="39">
        <f t="shared" si="5"/>
        <v>16</v>
      </c>
      <c r="N15" s="54">
        <v>539</v>
      </c>
      <c r="O15" s="52">
        <v>565</v>
      </c>
      <c r="P15" s="41">
        <f t="shared" si="6"/>
        <v>104.82374768089053</v>
      </c>
      <c r="Q15" s="42">
        <f t="shared" si="7"/>
        <v>26</v>
      </c>
      <c r="R15" s="197">
        <v>53.1</v>
      </c>
      <c r="S15" s="197">
        <v>54.8</v>
      </c>
      <c r="T15" s="40">
        <f t="shared" si="32"/>
        <v>1.6999999999999957</v>
      </c>
      <c r="U15" s="52">
        <v>199</v>
      </c>
      <c r="V15" s="54">
        <v>194</v>
      </c>
      <c r="W15" s="41">
        <f t="shared" si="8"/>
        <v>97.48743718592965</v>
      </c>
      <c r="X15" s="39">
        <f t="shared" si="9"/>
        <v>-5</v>
      </c>
      <c r="Y15" s="42"/>
      <c r="Z15" s="42"/>
      <c r="AA15" s="41" t="e">
        <f t="shared" si="10"/>
        <v>#DIV/0!</v>
      </c>
      <c r="AB15" s="42">
        <f t="shared" si="11"/>
        <v>0</v>
      </c>
      <c r="AC15" s="190">
        <v>3356</v>
      </c>
      <c r="AD15" s="52">
        <v>3017</v>
      </c>
      <c r="AE15" s="40">
        <f t="shared" si="12"/>
        <v>89.89868891537544</v>
      </c>
      <c r="AF15" s="39">
        <f t="shared" si="13"/>
        <v>-339</v>
      </c>
      <c r="AG15" s="190">
        <v>1493</v>
      </c>
      <c r="AH15" s="52">
        <v>1298</v>
      </c>
      <c r="AI15" s="40">
        <f t="shared" si="14"/>
        <v>86.9390488948426</v>
      </c>
      <c r="AJ15" s="39">
        <f t="shared" si="15"/>
        <v>-195</v>
      </c>
      <c r="AK15" s="190">
        <v>1188</v>
      </c>
      <c r="AL15" s="53">
        <v>1032</v>
      </c>
      <c r="AM15" s="40">
        <f t="shared" si="16"/>
        <v>86.86868686868688</v>
      </c>
      <c r="AN15" s="39">
        <f t="shared" si="17"/>
        <v>-156</v>
      </c>
      <c r="AO15" s="52">
        <v>388</v>
      </c>
      <c r="AP15" s="52">
        <v>386</v>
      </c>
      <c r="AQ15" s="41">
        <f t="shared" si="18"/>
        <v>99.48453608247422</v>
      </c>
      <c r="AR15" s="39">
        <f t="shared" si="19"/>
        <v>-2</v>
      </c>
      <c r="AS15" s="45">
        <f t="shared" si="20"/>
        <v>-698</v>
      </c>
      <c r="AT15" s="46">
        <f t="shared" si="21"/>
        <v>-575</v>
      </c>
      <c r="AU15" s="46">
        <v>1639</v>
      </c>
      <c r="AV15" s="47">
        <v>1439</v>
      </c>
      <c r="AW15" s="55">
        <v>209</v>
      </c>
      <c r="AX15" s="55">
        <v>241</v>
      </c>
      <c r="AY15" s="49">
        <f t="shared" si="33"/>
        <v>115.3</v>
      </c>
      <c r="AZ15" s="48">
        <f t="shared" si="22"/>
        <v>32</v>
      </c>
      <c r="BA15" s="56">
        <v>1131</v>
      </c>
      <c r="BB15" s="52">
        <v>1220</v>
      </c>
      <c r="BC15" s="41">
        <f t="shared" si="23"/>
        <v>107.9</v>
      </c>
      <c r="BD15" s="39">
        <f t="shared" si="24"/>
        <v>89</v>
      </c>
      <c r="BE15" s="52">
        <v>589</v>
      </c>
      <c r="BF15" s="52">
        <v>504</v>
      </c>
      <c r="BG15" s="41">
        <f t="shared" si="25"/>
        <v>85.56876061120543</v>
      </c>
      <c r="BH15" s="39">
        <f t="shared" si="26"/>
        <v>-85</v>
      </c>
      <c r="BI15" s="52">
        <v>466</v>
      </c>
      <c r="BJ15" s="52">
        <v>440</v>
      </c>
      <c r="BK15" s="41">
        <f t="shared" si="27"/>
        <v>94.4206008583691</v>
      </c>
      <c r="BL15" s="39">
        <f t="shared" si="28"/>
        <v>-26</v>
      </c>
      <c r="BM15" s="57">
        <v>2379.1984732824426</v>
      </c>
      <c r="BN15" s="52">
        <v>2719.809523809524</v>
      </c>
      <c r="BO15" s="39">
        <f t="shared" si="29"/>
        <v>340.61105052708126</v>
      </c>
      <c r="BP15" s="52">
        <v>42</v>
      </c>
      <c r="BQ15" s="52">
        <v>45</v>
      </c>
      <c r="BR15" s="41">
        <f t="shared" si="30"/>
        <v>107.1</v>
      </c>
      <c r="BS15" s="39">
        <f t="shared" si="31"/>
        <v>3</v>
      </c>
      <c r="BT15" s="42">
        <v>49</v>
      </c>
      <c r="BU15" s="54">
        <v>4134.24</v>
      </c>
      <c r="BV15" s="54">
        <v>4683.04</v>
      </c>
      <c r="BW15" s="41">
        <f t="shared" si="34"/>
        <v>113.3</v>
      </c>
      <c r="BX15" s="42">
        <f t="shared" si="35"/>
        <v>548.8000000000002</v>
      </c>
      <c r="BY15" s="14"/>
    </row>
    <row r="16" spans="1:77" s="20" customFormat="1" ht="21.75" customHeight="1">
      <c r="A16" s="51" t="s">
        <v>69</v>
      </c>
      <c r="B16" s="52">
        <v>1628</v>
      </c>
      <c r="C16" s="53">
        <v>1665</v>
      </c>
      <c r="D16" s="40">
        <f t="shared" si="0"/>
        <v>102.27272727272727</v>
      </c>
      <c r="E16" s="39">
        <f t="shared" si="1"/>
        <v>37</v>
      </c>
      <c r="F16" s="52">
        <v>768</v>
      </c>
      <c r="G16" s="52">
        <v>830</v>
      </c>
      <c r="H16" s="40">
        <f t="shared" si="2"/>
        <v>108.07291666666667</v>
      </c>
      <c r="I16" s="39">
        <f t="shared" si="3"/>
        <v>62</v>
      </c>
      <c r="J16" s="52">
        <v>1423</v>
      </c>
      <c r="K16" s="52">
        <v>1487</v>
      </c>
      <c r="L16" s="40">
        <f t="shared" si="4"/>
        <v>104.49754040758961</v>
      </c>
      <c r="M16" s="39">
        <f t="shared" si="5"/>
        <v>64</v>
      </c>
      <c r="N16" s="54">
        <v>604</v>
      </c>
      <c r="O16" s="52">
        <v>659</v>
      </c>
      <c r="P16" s="41">
        <f t="shared" si="6"/>
        <v>109.10596026490067</v>
      </c>
      <c r="Q16" s="42">
        <f t="shared" si="7"/>
        <v>55</v>
      </c>
      <c r="R16" s="197">
        <v>42.4</v>
      </c>
      <c r="S16" s="197">
        <v>44.3</v>
      </c>
      <c r="T16" s="40">
        <f t="shared" si="32"/>
        <v>1.8999999999999986</v>
      </c>
      <c r="U16" s="52">
        <v>240</v>
      </c>
      <c r="V16" s="54">
        <v>204</v>
      </c>
      <c r="W16" s="41">
        <f t="shared" si="8"/>
        <v>85</v>
      </c>
      <c r="X16" s="39">
        <f t="shared" si="9"/>
        <v>-36</v>
      </c>
      <c r="Y16" s="42"/>
      <c r="Z16" s="42"/>
      <c r="AA16" s="41" t="e">
        <f t="shared" si="10"/>
        <v>#DIV/0!</v>
      </c>
      <c r="AB16" s="42">
        <f t="shared" si="11"/>
        <v>0</v>
      </c>
      <c r="AC16" s="190">
        <v>3076</v>
      </c>
      <c r="AD16" s="52">
        <v>2857</v>
      </c>
      <c r="AE16" s="40">
        <f t="shared" si="12"/>
        <v>92.88036410923277</v>
      </c>
      <c r="AF16" s="39">
        <f t="shared" si="13"/>
        <v>-219</v>
      </c>
      <c r="AG16" s="190">
        <v>1596</v>
      </c>
      <c r="AH16" s="52">
        <v>1581</v>
      </c>
      <c r="AI16" s="40">
        <f t="shared" si="14"/>
        <v>99.06015037593986</v>
      </c>
      <c r="AJ16" s="39">
        <f t="shared" si="15"/>
        <v>-15</v>
      </c>
      <c r="AK16" s="190">
        <v>691</v>
      </c>
      <c r="AL16" s="53">
        <v>420</v>
      </c>
      <c r="AM16" s="40">
        <f t="shared" si="16"/>
        <v>60.781476121562946</v>
      </c>
      <c r="AN16" s="39">
        <f t="shared" si="17"/>
        <v>-271</v>
      </c>
      <c r="AO16" s="52">
        <v>803</v>
      </c>
      <c r="AP16" s="52">
        <v>768</v>
      </c>
      <c r="AQ16" s="41">
        <f t="shared" si="18"/>
        <v>95.64134495641345</v>
      </c>
      <c r="AR16" s="39">
        <f t="shared" si="19"/>
        <v>-35</v>
      </c>
      <c r="AS16" s="45">
        <f t="shared" si="20"/>
        <v>-5691</v>
      </c>
      <c r="AT16" s="46">
        <f t="shared" si="21"/>
        <v>-5583</v>
      </c>
      <c r="AU16" s="46">
        <v>6848</v>
      </c>
      <c r="AV16" s="47">
        <v>6742</v>
      </c>
      <c r="AW16" s="55">
        <v>211</v>
      </c>
      <c r="AX16" s="55">
        <v>252</v>
      </c>
      <c r="AY16" s="49">
        <f t="shared" si="33"/>
        <v>119.4</v>
      </c>
      <c r="AZ16" s="48">
        <f t="shared" si="22"/>
        <v>41</v>
      </c>
      <c r="BA16" s="56">
        <v>1782</v>
      </c>
      <c r="BB16" s="52">
        <v>2107</v>
      </c>
      <c r="BC16" s="41">
        <f t="shared" si="23"/>
        <v>118.2</v>
      </c>
      <c r="BD16" s="39">
        <f t="shared" si="24"/>
        <v>325</v>
      </c>
      <c r="BE16" s="52">
        <v>471</v>
      </c>
      <c r="BF16" s="52">
        <v>506</v>
      </c>
      <c r="BG16" s="41">
        <f t="shared" si="25"/>
        <v>107.43099787685775</v>
      </c>
      <c r="BH16" s="39">
        <f t="shared" si="26"/>
        <v>35</v>
      </c>
      <c r="BI16" s="52">
        <v>392</v>
      </c>
      <c r="BJ16" s="52">
        <v>456</v>
      </c>
      <c r="BK16" s="41">
        <f t="shared" si="27"/>
        <v>116.3265306122449</v>
      </c>
      <c r="BL16" s="39">
        <f t="shared" si="28"/>
        <v>64</v>
      </c>
      <c r="BM16" s="57">
        <v>2493.714285714286</v>
      </c>
      <c r="BN16" s="52">
        <v>3474.2397137745975</v>
      </c>
      <c r="BO16" s="39">
        <f t="shared" si="29"/>
        <v>980.5254280603117</v>
      </c>
      <c r="BP16" s="52">
        <v>80</v>
      </c>
      <c r="BQ16" s="52">
        <v>97</v>
      </c>
      <c r="BR16" s="41">
        <f t="shared" si="30"/>
        <v>121.3</v>
      </c>
      <c r="BS16" s="39">
        <f t="shared" si="31"/>
        <v>17</v>
      </c>
      <c r="BT16" s="42">
        <v>75</v>
      </c>
      <c r="BU16" s="54">
        <v>5051.49</v>
      </c>
      <c r="BV16" s="54">
        <v>5601.18</v>
      </c>
      <c r="BW16" s="41">
        <f t="shared" si="34"/>
        <v>110.9</v>
      </c>
      <c r="BX16" s="42">
        <f t="shared" si="35"/>
        <v>549.6900000000005</v>
      </c>
      <c r="BY16" s="14"/>
    </row>
    <row r="17" spans="1:77" s="20" customFormat="1" ht="21.75" customHeight="1">
      <c r="A17" s="51" t="s">
        <v>70</v>
      </c>
      <c r="B17" s="52">
        <v>1726</v>
      </c>
      <c r="C17" s="53">
        <v>1703</v>
      </c>
      <c r="D17" s="40">
        <f t="shared" si="0"/>
        <v>98.66743916570104</v>
      </c>
      <c r="E17" s="39">
        <f t="shared" si="1"/>
        <v>-23</v>
      </c>
      <c r="F17" s="52">
        <v>658</v>
      </c>
      <c r="G17" s="52">
        <v>768</v>
      </c>
      <c r="H17" s="40">
        <f t="shared" si="2"/>
        <v>116.71732522796351</v>
      </c>
      <c r="I17" s="39">
        <f t="shared" si="3"/>
        <v>110</v>
      </c>
      <c r="J17" s="52">
        <v>1030</v>
      </c>
      <c r="K17" s="52">
        <v>921</v>
      </c>
      <c r="L17" s="40">
        <f t="shared" si="4"/>
        <v>89.41747572815534</v>
      </c>
      <c r="M17" s="39">
        <f t="shared" si="5"/>
        <v>-109</v>
      </c>
      <c r="N17" s="54">
        <v>234</v>
      </c>
      <c r="O17" s="52">
        <v>267</v>
      </c>
      <c r="P17" s="41">
        <f t="shared" si="6"/>
        <v>114.1025641025641</v>
      </c>
      <c r="Q17" s="42">
        <f t="shared" si="7"/>
        <v>33</v>
      </c>
      <c r="R17" s="197">
        <v>22.7</v>
      </c>
      <c r="S17" s="197">
        <v>29</v>
      </c>
      <c r="T17" s="40">
        <f t="shared" si="32"/>
        <v>6.300000000000001</v>
      </c>
      <c r="U17" s="52">
        <v>373</v>
      </c>
      <c r="V17" s="54">
        <v>380</v>
      </c>
      <c r="W17" s="41">
        <f t="shared" si="8"/>
        <v>101.87667560321717</v>
      </c>
      <c r="X17" s="39">
        <f t="shared" si="9"/>
        <v>7</v>
      </c>
      <c r="Y17" s="42"/>
      <c r="Z17" s="42"/>
      <c r="AA17" s="41" t="e">
        <f t="shared" si="10"/>
        <v>#DIV/0!</v>
      </c>
      <c r="AB17" s="42">
        <f t="shared" si="11"/>
        <v>0</v>
      </c>
      <c r="AC17" s="190">
        <v>4241</v>
      </c>
      <c r="AD17" s="52">
        <v>3440</v>
      </c>
      <c r="AE17" s="40">
        <f t="shared" si="12"/>
        <v>81.11294506012733</v>
      </c>
      <c r="AF17" s="39">
        <f t="shared" si="13"/>
        <v>-801</v>
      </c>
      <c r="AG17" s="190">
        <v>1711</v>
      </c>
      <c r="AH17" s="52">
        <v>1668</v>
      </c>
      <c r="AI17" s="40">
        <f t="shared" si="14"/>
        <v>97.48684979544126</v>
      </c>
      <c r="AJ17" s="39">
        <f t="shared" si="15"/>
        <v>-43</v>
      </c>
      <c r="AK17" s="190">
        <v>1353</v>
      </c>
      <c r="AL17" s="53">
        <v>807</v>
      </c>
      <c r="AM17" s="40">
        <f t="shared" si="16"/>
        <v>59.64523281596452</v>
      </c>
      <c r="AN17" s="39">
        <f t="shared" si="17"/>
        <v>-546</v>
      </c>
      <c r="AO17" s="52">
        <v>718</v>
      </c>
      <c r="AP17" s="52">
        <v>603</v>
      </c>
      <c r="AQ17" s="41">
        <f t="shared" si="18"/>
        <v>83.98328690807799</v>
      </c>
      <c r="AR17" s="39">
        <f t="shared" si="19"/>
        <v>-115</v>
      </c>
      <c r="AS17" s="45">
        <f t="shared" si="20"/>
        <v>-1327</v>
      </c>
      <c r="AT17" s="46">
        <f t="shared" si="21"/>
        <v>-1223</v>
      </c>
      <c r="AU17" s="46">
        <v>2558</v>
      </c>
      <c r="AV17" s="47">
        <v>2252</v>
      </c>
      <c r="AW17" s="55">
        <v>206</v>
      </c>
      <c r="AX17" s="55">
        <v>232</v>
      </c>
      <c r="AY17" s="49">
        <f t="shared" si="33"/>
        <v>112.6</v>
      </c>
      <c r="AZ17" s="48">
        <f t="shared" si="22"/>
        <v>26</v>
      </c>
      <c r="BA17" s="56">
        <v>1498</v>
      </c>
      <c r="BB17" s="52">
        <v>1414</v>
      </c>
      <c r="BC17" s="41">
        <f t="shared" si="23"/>
        <v>94.4</v>
      </c>
      <c r="BD17" s="39">
        <f t="shared" si="24"/>
        <v>-84</v>
      </c>
      <c r="BE17" s="52">
        <v>495</v>
      </c>
      <c r="BF17" s="52">
        <v>674</v>
      </c>
      <c r="BG17" s="41">
        <f t="shared" si="25"/>
        <v>136.16161616161617</v>
      </c>
      <c r="BH17" s="39">
        <f t="shared" si="26"/>
        <v>179</v>
      </c>
      <c r="BI17" s="52">
        <v>393</v>
      </c>
      <c r="BJ17" s="52">
        <v>565</v>
      </c>
      <c r="BK17" s="41">
        <f t="shared" si="27"/>
        <v>143.76590330788804</v>
      </c>
      <c r="BL17" s="39">
        <f t="shared" si="28"/>
        <v>172</v>
      </c>
      <c r="BM17" s="57">
        <v>2206.082725060827</v>
      </c>
      <c r="BN17" s="52">
        <v>3030.8980213089803</v>
      </c>
      <c r="BO17" s="39">
        <f t="shared" si="29"/>
        <v>824.8152962481531</v>
      </c>
      <c r="BP17" s="52">
        <v>61</v>
      </c>
      <c r="BQ17" s="52">
        <v>54</v>
      </c>
      <c r="BR17" s="41">
        <f t="shared" si="30"/>
        <v>88.5</v>
      </c>
      <c r="BS17" s="39">
        <f t="shared" si="31"/>
        <v>-7</v>
      </c>
      <c r="BT17" s="42">
        <v>187</v>
      </c>
      <c r="BU17" s="54">
        <v>5145.98</v>
      </c>
      <c r="BV17" s="54">
        <v>4862.74</v>
      </c>
      <c r="BW17" s="41">
        <f t="shared" si="34"/>
        <v>94.5</v>
      </c>
      <c r="BX17" s="42">
        <f t="shared" si="35"/>
        <v>-283.2399999999998</v>
      </c>
      <c r="BY17" s="14"/>
    </row>
    <row r="18" spans="1:77" s="20" customFormat="1" ht="21.75" customHeight="1">
      <c r="A18" s="51" t="s">
        <v>71</v>
      </c>
      <c r="B18" s="52">
        <v>881</v>
      </c>
      <c r="C18" s="53">
        <v>781</v>
      </c>
      <c r="D18" s="40">
        <f t="shared" si="0"/>
        <v>88.64926220204313</v>
      </c>
      <c r="E18" s="39">
        <f t="shared" si="1"/>
        <v>-100</v>
      </c>
      <c r="F18" s="52">
        <v>543</v>
      </c>
      <c r="G18" s="52">
        <v>369</v>
      </c>
      <c r="H18" s="40">
        <f t="shared" si="2"/>
        <v>67.95580110497238</v>
      </c>
      <c r="I18" s="39">
        <f t="shared" si="3"/>
        <v>-174</v>
      </c>
      <c r="J18" s="52">
        <v>498</v>
      </c>
      <c r="K18" s="52">
        <v>500</v>
      </c>
      <c r="L18" s="40">
        <f t="shared" si="4"/>
        <v>100.40160642570282</v>
      </c>
      <c r="M18" s="39">
        <f t="shared" si="5"/>
        <v>2</v>
      </c>
      <c r="N18" s="54">
        <v>124</v>
      </c>
      <c r="O18" s="52">
        <v>184</v>
      </c>
      <c r="P18" s="41">
        <f t="shared" si="6"/>
        <v>148.38709677419354</v>
      </c>
      <c r="Q18" s="42">
        <f t="shared" si="7"/>
        <v>60</v>
      </c>
      <c r="R18" s="197">
        <v>24.9</v>
      </c>
      <c r="S18" s="197">
        <v>36.8</v>
      </c>
      <c r="T18" s="40">
        <f t="shared" si="32"/>
        <v>11.899999999999999</v>
      </c>
      <c r="U18" s="52">
        <v>161</v>
      </c>
      <c r="V18" s="54">
        <v>178</v>
      </c>
      <c r="W18" s="41">
        <f t="shared" si="8"/>
        <v>110.55900621118013</v>
      </c>
      <c r="X18" s="39">
        <f t="shared" si="9"/>
        <v>17</v>
      </c>
      <c r="Y18" s="42"/>
      <c r="Z18" s="42"/>
      <c r="AA18" s="41" t="e">
        <f t="shared" si="10"/>
        <v>#DIV/0!</v>
      </c>
      <c r="AB18" s="42">
        <f t="shared" si="11"/>
        <v>0</v>
      </c>
      <c r="AC18" s="190">
        <v>2020</v>
      </c>
      <c r="AD18" s="52">
        <v>1967</v>
      </c>
      <c r="AE18" s="40">
        <f t="shared" si="12"/>
        <v>97.37623762376238</v>
      </c>
      <c r="AF18" s="39">
        <f t="shared" si="13"/>
        <v>-53</v>
      </c>
      <c r="AG18" s="190">
        <v>867</v>
      </c>
      <c r="AH18" s="52">
        <v>768</v>
      </c>
      <c r="AI18" s="40">
        <f t="shared" si="14"/>
        <v>88.58131487889274</v>
      </c>
      <c r="AJ18" s="39">
        <f t="shared" si="15"/>
        <v>-99</v>
      </c>
      <c r="AK18" s="190">
        <v>746</v>
      </c>
      <c r="AL18" s="53">
        <v>675</v>
      </c>
      <c r="AM18" s="40">
        <f t="shared" si="16"/>
        <v>90.48257372654156</v>
      </c>
      <c r="AN18" s="39">
        <f t="shared" si="17"/>
        <v>-71</v>
      </c>
      <c r="AO18" s="52">
        <v>397</v>
      </c>
      <c r="AP18" s="52">
        <v>397</v>
      </c>
      <c r="AQ18" s="41">
        <f t="shared" si="18"/>
        <v>100</v>
      </c>
      <c r="AR18" s="39">
        <f t="shared" si="19"/>
        <v>0</v>
      </c>
      <c r="AS18" s="45">
        <f t="shared" si="20"/>
        <v>-2812</v>
      </c>
      <c r="AT18" s="46">
        <f t="shared" si="21"/>
        <v>-2957</v>
      </c>
      <c r="AU18" s="46">
        <v>3396</v>
      </c>
      <c r="AV18" s="47">
        <v>3463</v>
      </c>
      <c r="AW18" s="55">
        <v>128</v>
      </c>
      <c r="AX18" s="55">
        <v>138</v>
      </c>
      <c r="AY18" s="49">
        <f t="shared" si="33"/>
        <v>107.8</v>
      </c>
      <c r="AZ18" s="48">
        <f t="shared" si="22"/>
        <v>10</v>
      </c>
      <c r="BA18" s="56">
        <v>574</v>
      </c>
      <c r="BB18" s="52">
        <v>593</v>
      </c>
      <c r="BC18" s="41">
        <f t="shared" si="23"/>
        <v>103.3</v>
      </c>
      <c r="BD18" s="39">
        <f t="shared" si="24"/>
        <v>19</v>
      </c>
      <c r="BE18" s="52">
        <v>297</v>
      </c>
      <c r="BF18" s="52">
        <v>275</v>
      </c>
      <c r="BG18" s="41">
        <f t="shared" si="25"/>
        <v>92.5925925925926</v>
      </c>
      <c r="BH18" s="39">
        <f t="shared" si="26"/>
        <v>-22</v>
      </c>
      <c r="BI18" s="52">
        <v>213</v>
      </c>
      <c r="BJ18" s="52">
        <v>215</v>
      </c>
      <c r="BK18" s="41">
        <f t="shared" si="27"/>
        <v>100.93896713615023</v>
      </c>
      <c r="BL18" s="39">
        <f t="shared" si="28"/>
        <v>2</v>
      </c>
      <c r="BM18" s="57">
        <v>2179.039301310044</v>
      </c>
      <c r="BN18" s="52">
        <v>2757.3275862068967</v>
      </c>
      <c r="BO18" s="39">
        <f t="shared" si="29"/>
        <v>578.2882848968529</v>
      </c>
      <c r="BP18" s="52">
        <v>26</v>
      </c>
      <c r="BQ18" s="52">
        <v>47</v>
      </c>
      <c r="BR18" s="41">
        <f t="shared" si="30"/>
        <v>180.8</v>
      </c>
      <c r="BS18" s="39">
        <f t="shared" si="31"/>
        <v>21</v>
      </c>
      <c r="BT18" s="42">
        <v>72</v>
      </c>
      <c r="BU18" s="54">
        <v>4223.54</v>
      </c>
      <c r="BV18" s="54">
        <v>7832.77</v>
      </c>
      <c r="BW18" s="41">
        <f t="shared" si="34"/>
        <v>185.5</v>
      </c>
      <c r="BX18" s="42">
        <f t="shared" si="35"/>
        <v>3609.2300000000005</v>
      </c>
      <c r="BY18" s="14"/>
    </row>
    <row r="19" spans="1:77" s="20" customFormat="1" ht="21.75" customHeight="1">
      <c r="A19" s="51" t="s">
        <v>72</v>
      </c>
      <c r="B19" s="52">
        <v>702</v>
      </c>
      <c r="C19" s="53">
        <v>625</v>
      </c>
      <c r="D19" s="40">
        <f t="shared" si="0"/>
        <v>89.03133903133903</v>
      </c>
      <c r="E19" s="39">
        <f t="shared" si="1"/>
        <v>-77</v>
      </c>
      <c r="F19" s="52">
        <v>296</v>
      </c>
      <c r="G19" s="52">
        <v>266</v>
      </c>
      <c r="H19" s="40">
        <f t="shared" si="2"/>
        <v>89.86486486486487</v>
      </c>
      <c r="I19" s="39">
        <f t="shared" si="3"/>
        <v>-30</v>
      </c>
      <c r="J19" s="52">
        <v>500</v>
      </c>
      <c r="K19" s="52">
        <v>521</v>
      </c>
      <c r="L19" s="40">
        <f t="shared" si="4"/>
        <v>104.2</v>
      </c>
      <c r="M19" s="39">
        <f t="shared" si="5"/>
        <v>21</v>
      </c>
      <c r="N19" s="54">
        <v>269</v>
      </c>
      <c r="O19" s="52">
        <v>314</v>
      </c>
      <c r="P19" s="41">
        <f t="shared" si="6"/>
        <v>116.72862453531599</v>
      </c>
      <c r="Q19" s="42">
        <f t="shared" si="7"/>
        <v>45</v>
      </c>
      <c r="R19" s="197">
        <v>53.8</v>
      </c>
      <c r="S19" s="197">
        <v>60.3</v>
      </c>
      <c r="T19" s="40">
        <f t="shared" si="32"/>
        <v>6.5</v>
      </c>
      <c r="U19" s="52">
        <v>124</v>
      </c>
      <c r="V19" s="54">
        <v>113</v>
      </c>
      <c r="W19" s="41">
        <f t="shared" si="8"/>
        <v>91.12903225806451</v>
      </c>
      <c r="X19" s="39">
        <f t="shared" si="9"/>
        <v>-11</v>
      </c>
      <c r="Y19" s="42"/>
      <c r="Z19" s="42"/>
      <c r="AA19" s="41" t="e">
        <f t="shared" si="10"/>
        <v>#DIV/0!</v>
      </c>
      <c r="AB19" s="42">
        <f t="shared" si="11"/>
        <v>0</v>
      </c>
      <c r="AC19" s="190">
        <v>4048</v>
      </c>
      <c r="AD19" s="52">
        <v>3716</v>
      </c>
      <c r="AE19" s="40">
        <f t="shared" si="12"/>
        <v>91.79841897233202</v>
      </c>
      <c r="AF19" s="39">
        <f t="shared" si="13"/>
        <v>-332</v>
      </c>
      <c r="AG19" s="190">
        <v>699</v>
      </c>
      <c r="AH19" s="52">
        <v>622</v>
      </c>
      <c r="AI19" s="40">
        <f t="shared" si="14"/>
        <v>88.98426323319028</v>
      </c>
      <c r="AJ19" s="39">
        <f t="shared" si="15"/>
        <v>-77</v>
      </c>
      <c r="AK19" s="190">
        <v>2739</v>
      </c>
      <c r="AL19" s="53">
        <v>2073</v>
      </c>
      <c r="AM19" s="40">
        <f t="shared" si="16"/>
        <v>75.68455640744799</v>
      </c>
      <c r="AN19" s="39">
        <f t="shared" si="17"/>
        <v>-666</v>
      </c>
      <c r="AO19" s="52">
        <v>272</v>
      </c>
      <c r="AP19" s="52">
        <v>217</v>
      </c>
      <c r="AQ19" s="41">
        <f t="shared" si="18"/>
        <v>79.77941176470588</v>
      </c>
      <c r="AR19" s="39">
        <f t="shared" si="19"/>
        <v>-55</v>
      </c>
      <c r="AS19" s="45">
        <f t="shared" si="20"/>
        <v>-4139</v>
      </c>
      <c r="AT19" s="46">
        <f t="shared" si="21"/>
        <v>-4134</v>
      </c>
      <c r="AU19" s="46">
        <v>4563</v>
      </c>
      <c r="AV19" s="47">
        <v>4514</v>
      </c>
      <c r="AW19" s="55">
        <v>108</v>
      </c>
      <c r="AX19" s="55">
        <v>120</v>
      </c>
      <c r="AY19" s="49">
        <f t="shared" si="33"/>
        <v>111.1</v>
      </c>
      <c r="AZ19" s="48">
        <f t="shared" si="22"/>
        <v>12</v>
      </c>
      <c r="BA19" s="56">
        <v>556</v>
      </c>
      <c r="BB19" s="52">
        <v>559</v>
      </c>
      <c r="BC19" s="41">
        <f t="shared" si="23"/>
        <v>100.5</v>
      </c>
      <c r="BD19" s="39">
        <f t="shared" si="24"/>
        <v>3</v>
      </c>
      <c r="BE19" s="52">
        <v>278</v>
      </c>
      <c r="BF19" s="52">
        <v>245</v>
      </c>
      <c r="BG19" s="41">
        <f t="shared" si="25"/>
        <v>88.12949640287769</v>
      </c>
      <c r="BH19" s="39">
        <f t="shared" si="26"/>
        <v>-33</v>
      </c>
      <c r="BI19" s="52">
        <v>209</v>
      </c>
      <c r="BJ19" s="52">
        <v>193</v>
      </c>
      <c r="BK19" s="41">
        <f t="shared" si="27"/>
        <v>92.34449760765551</v>
      </c>
      <c r="BL19" s="39">
        <f t="shared" si="28"/>
        <v>-16</v>
      </c>
      <c r="BM19" s="57">
        <v>2007.4235807860262</v>
      </c>
      <c r="BN19" s="52">
        <v>2730.3030303030305</v>
      </c>
      <c r="BO19" s="39">
        <f t="shared" si="29"/>
        <v>722.8794495170043</v>
      </c>
      <c r="BP19" s="52">
        <v>8</v>
      </c>
      <c r="BQ19" s="52">
        <v>12</v>
      </c>
      <c r="BR19" s="41">
        <f t="shared" si="30"/>
        <v>150</v>
      </c>
      <c r="BS19" s="39">
        <f t="shared" si="31"/>
        <v>4</v>
      </c>
      <c r="BT19" s="42">
        <v>76</v>
      </c>
      <c r="BU19" s="54">
        <v>3588.13</v>
      </c>
      <c r="BV19" s="54">
        <v>4568.25</v>
      </c>
      <c r="BW19" s="41">
        <f t="shared" si="34"/>
        <v>127.3</v>
      </c>
      <c r="BX19" s="42">
        <f t="shared" si="35"/>
        <v>980.1199999999999</v>
      </c>
      <c r="BY19" s="14"/>
    </row>
    <row r="20" spans="1:77" s="59" customFormat="1" ht="21.75" customHeight="1">
      <c r="A20" s="58" t="s">
        <v>73</v>
      </c>
      <c r="B20" s="52">
        <v>1582</v>
      </c>
      <c r="C20" s="53">
        <v>1209</v>
      </c>
      <c r="D20" s="40">
        <f t="shared" si="0"/>
        <v>76.42225031605562</v>
      </c>
      <c r="E20" s="39">
        <f t="shared" si="1"/>
        <v>-373</v>
      </c>
      <c r="F20" s="52">
        <v>960</v>
      </c>
      <c r="G20" s="52">
        <v>672</v>
      </c>
      <c r="H20" s="40">
        <f t="shared" si="2"/>
        <v>70</v>
      </c>
      <c r="I20" s="39">
        <f t="shared" si="3"/>
        <v>-288</v>
      </c>
      <c r="J20" s="52">
        <v>848</v>
      </c>
      <c r="K20" s="52">
        <v>585</v>
      </c>
      <c r="L20" s="40">
        <f t="shared" si="4"/>
        <v>68.98584905660378</v>
      </c>
      <c r="M20" s="39">
        <f t="shared" si="5"/>
        <v>-263</v>
      </c>
      <c r="N20" s="54">
        <v>327</v>
      </c>
      <c r="O20" s="52">
        <v>291</v>
      </c>
      <c r="P20" s="41">
        <f t="shared" si="6"/>
        <v>88.9908256880734</v>
      </c>
      <c r="Q20" s="42">
        <f t="shared" si="7"/>
        <v>-36</v>
      </c>
      <c r="R20" s="197">
        <v>38.6</v>
      </c>
      <c r="S20" s="197">
        <v>49.7</v>
      </c>
      <c r="T20" s="40">
        <f t="shared" si="32"/>
        <v>11.100000000000001</v>
      </c>
      <c r="U20" s="52">
        <v>75</v>
      </c>
      <c r="V20" s="54">
        <v>59</v>
      </c>
      <c r="W20" s="41">
        <f t="shared" si="8"/>
        <v>78.66666666666666</v>
      </c>
      <c r="X20" s="39">
        <f t="shared" si="9"/>
        <v>-16</v>
      </c>
      <c r="Y20" s="42"/>
      <c r="Z20" s="42"/>
      <c r="AA20" s="41" t="e">
        <f t="shared" si="10"/>
        <v>#DIV/0!</v>
      </c>
      <c r="AB20" s="42" t="s">
        <v>4</v>
      </c>
      <c r="AC20" s="190">
        <v>2730</v>
      </c>
      <c r="AD20" s="52">
        <v>1769</v>
      </c>
      <c r="AE20" s="40">
        <f t="shared" si="12"/>
        <v>64.7985347985348</v>
      </c>
      <c r="AF20" s="39">
        <f t="shared" si="13"/>
        <v>-961</v>
      </c>
      <c r="AG20" s="190">
        <v>1504</v>
      </c>
      <c r="AH20" s="52">
        <v>1156</v>
      </c>
      <c r="AI20" s="40">
        <f t="shared" si="14"/>
        <v>76.86170212765957</v>
      </c>
      <c r="AJ20" s="39">
        <f t="shared" si="15"/>
        <v>-348</v>
      </c>
      <c r="AK20" s="190">
        <v>749</v>
      </c>
      <c r="AL20" s="53">
        <v>332</v>
      </c>
      <c r="AM20" s="40">
        <f t="shared" si="16"/>
        <v>44.32576769025367</v>
      </c>
      <c r="AN20" s="39">
        <f t="shared" si="17"/>
        <v>-417</v>
      </c>
      <c r="AO20" s="52">
        <v>409</v>
      </c>
      <c r="AP20" s="52">
        <v>354</v>
      </c>
      <c r="AQ20" s="41">
        <f t="shared" si="18"/>
        <v>86.55256723716381</v>
      </c>
      <c r="AR20" s="39">
        <f t="shared" si="19"/>
        <v>-55</v>
      </c>
      <c r="AS20" s="45">
        <f t="shared" si="20"/>
        <v>-1460</v>
      </c>
      <c r="AT20" s="46">
        <f t="shared" si="21"/>
        <v>-2119</v>
      </c>
      <c r="AU20" s="46">
        <v>2397</v>
      </c>
      <c r="AV20" s="47">
        <v>2796</v>
      </c>
      <c r="AW20" s="55">
        <v>151</v>
      </c>
      <c r="AX20" s="55">
        <v>169</v>
      </c>
      <c r="AY20" s="49">
        <f t="shared" si="33"/>
        <v>111.9</v>
      </c>
      <c r="AZ20" s="48">
        <f t="shared" si="22"/>
        <v>18</v>
      </c>
      <c r="BA20" s="56">
        <v>862</v>
      </c>
      <c r="BB20" s="52">
        <v>708</v>
      </c>
      <c r="BC20" s="41">
        <f t="shared" si="23"/>
        <v>82.1</v>
      </c>
      <c r="BD20" s="39">
        <f t="shared" si="24"/>
        <v>-154</v>
      </c>
      <c r="BE20" s="52">
        <v>645</v>
      </c>
      <c r="BF20" s="52">
        <v>532</v>
      </c>
      <c r="BG20" s="41">
        <f t="shared" si="25"/>
        <v>82.48062015503876</v>
      </c>
      <c r="BH20" s="39">
        <f t="shared" si="26"/>
        <v>-113</v>
      </c>
      <c r="BI20" s="52">
        <v>484</v>
      </c>
      <c r="BJ20" s="52">
        <v>427</v>
      </c>
      <c r="BK20" s="41">
        <f t="shared" si="27"/>
        <v>88.22314049586777</v>
      </c>
      <c r="BL20" s="39">
        <f t="shared" si="28"/>
        <v>-57</v>
      </c>
      <c r="BM20" s="57">
        <v>2219.7651663405086</v>
      </c>
      <c r="BN20" s="52">
        <v>3110.9504132231405</v>
      </c>
      <c r="BO20" s="39">
        <f t="shared" si="29"/>
        <v>891.1852468826319</v>
      </c>
      <c r="BP20" s="52">
        <v>54</v>
      </c>
      <c r="BQ20" s="52">
        <v>78</v>
      </c>
      <c r="BR20" s="41">
        <f t="shared" si="30"/>
        <v>144.4</v>
      </c>
      <c r="BS20" s="39">
        <f t="shared" si="31"/>
        <v>24</v>
      </c>
      <c r="BT20" s="42">
        <v>18</v>
      </c>
      <c r="BU20" s="54">
        <v>4412.31</v>
      </c>
      <c r="BV20" s="54">
        <v>6247.43</v>
      </c>
      <c r="BW20" s="41">
        <f t="shared" si="34"/>
        <v>141.6</v>
      </c>
      <c r="BX20" s="42">
        <f t="shared" si="35"/>
        <v>1835.12</v>
      </c>
      <c r="BY20" s="14"/>
    </row>
    <row r="21" spans="1:77" s="20" customFormat="1" ht="21.75" customHeight="1">
      <c r="A21" s="51" t="s">
        <v>74</v>
      </c>
      <c r="B21" s="52">
        <v>1515</v>
      </c>
      <c r="C21" s="53">
        <v>1325</v>
      </c>
      <c r="D21" s="40">
        <f t="shared" si="0"/>
        <v>87.45874587458746</v>
      </c>
      <c r="E21" s="39">
        <f t="shared" si="1"/>
        <v>-190</v>
      </c>
      <c r="F21" s="52">
        <v>444</v>
      </c>
      <c r="G21" s="52">
        <v>414</v>
      </c>
      <c r="H21" s="40">
        <f t="shared" si="2"/>
        <v>93.24324324324324</v>
      </c>
      <c r="I21" s="39">
        <f t="shared" si="3"/>
        <v>-30</v>
      </c>
      <c r="J21" s="52">
        <v>962</v>
      </c>
      <c r="K21" s="52">
        <v>994</v>
      </c>
      <c r="L21" s="40">
        <f t="shared" si="4"/>
        <v>103.32640332640332</v>
      </c>
      <c r="M21" s="39">
        <f t="shared" si="5"/>
        <v>32</v>
      </c>
      <c r="N21" s="54">
        <v>30</v>
      </c>
      <c r="O21" s="52">
        <v>159</v>
      </c>
      <c r="P21" s="41">
        <f t="shared" si="6"/>
        <v>530</v>
      </c>
      <c r="Q21" s="42">
        <f t="shared" si="7"/>
        <v>129</v>
      </c>
      <c r="R21" s="197">
        <v>3.1</v>
      </c>
      <c r="S21" s="197">
        <v>16</v>
      </c>
      <c r="T21" s="40">
        <f t="shared" si="32"/>
        <v>12.9</v>
      </c>
      <c r="U21" s="52">
        <v>332</v>
      </c>
      <c r="V21" s="54">
        <v>343</v>
      </c>
      <c r="W21" s="41">
        <f t="shared" si="8"/>
        <v>103.3132530120482</v>
      </c>
      <c r="X21" s="39">
        <f t="shared" si="9"/>
        <v>11</v>
      </c>
      <c r="Y21" s="42"/>
      <c r="Z21" s="42"/>
      <c r="AA21" s="41" t="e">
        <f t="shared" si="10"/>
        <v>#DIV/0!</v>
      </c>
      <c r="AB21" s="42">
        <f aca="true" t="shared" si="36" ref="AB21:AB34">Z21-Y21</f>
        <v>0</v>
      </c>
      <c r="AC21" s="190">
        <v>2046</v>
      </c>
      <c r="AD21" s="52">
        <v>1778</v>
      </c>
      <c r="AE21" s="40">
        <f t="shared" si="12"/>
        <v>86.90127077223852</v>
      </c>
      <c r="AF21" s="39">
        <f t="shared" si="13"/>
        <v>-268</v>
      </c>
      <c r="AG21" s="190">
        <v>1505</v>
      </c>
      <c r="AH21" s="52">
        <v>1251</v>
      </c>
      <c r="AI21" s="40">
        <f t="shared" si="14"/>
        <v>83.12292358803987</v>
      </c>
      <c r="AJ21" s="39">
        <f t="shared" si="15"/>
        <v>-254</v>
      </c>
      <c r="AK21" s="190">
        <v>309</v>
      </c>
      <c r="AL21" s="53">
        <v>289</v>
      </c>
      <c r="AM21" s="40">
        <f t="shared" si="16"/>
        <v>93.52750809061489</v>
      </c>
      <c r="AN21" s="39">
        <f t="shared" si="17"/>
        <v>-20</v>
      </c>
      <c r="AO21" s="52">
        <v>432</v>
      </c>
      <c r="AP21" s="52">
        <v>410</v>
      </c>
      <c r="AQ21" s="41">
        <f t="shared" si="18"/>
        <v>94.9074074074074</v>
      </c>
      <c r="AR21" s="39">
        <f t="shared" si="19"/>
        <v>-22</v>
      </c>
      <c r="AS21" s="45">
        <f t="shared" si="20"/>
        <v>-4241</v>
      </c>
      <c r="AT21" s="46">
        <f t="shared" si="21"/>
        <v>-3700</v>
      </c>
      <c r="AU21" s="46">
        <v>5375</v>
      </c>
      <c r="AV21" s="47">
        <v>4751</v>
      </c>
      <c r="AW21" s="55">
        <v>123</v>
      </c>
      <c r="AX21" s="55">
        <v>149</v>
      </c>
      <c r="AY21" s="49">
        <f t="shared" si="33"/>
        <v>121.1</v>
      </c>
      <c r="AZ21" s="48">
        <f t="shared" si="22"/>
        <v>26</v>
      </c>
      <c r="BA21" s="56">
        <v>1008</v>
      </c>
      <c r="BB21" s="52">
        <v>1303</v>
      </c>
      <c r="BC21" s="41">
        <f t="shared" si="23"/>
        <v>129.3</v>
      </c>
      <c r="BD21" s="39">
        <f t="shared" si="24"/>
        <v>295</v>
      </c>
      <c r="BE21" s="52">
        <v>381</v>
      </c>
      <c r="BF21" s="52">
        <v>274</v>
      </c>
      <c r="BG21" s="41">
        <f t="shared" si="25"/>
        <v>71.91601049868767</v>
      </c>
      <c r="BH21" s="39">
        <f t="shared" si="26"/>
        <v>-107</v>
      </c>
      <c r="BI21" s="52">
        <v>299</v>
      </c>
      <c r="BJ21" s="52">
        <v>240</v>
      </c>
      <c r="BK21" s="41">
        <f t="shared" si="27"/>
        <v>80.2675585284281</v>
      </c>
      <c r="BL21" s="39">
        <f t="shared" si="28"/>
        <v>-59</v>
      </c>
      <c r="BM21" s="57">
        <v>2992.3076923076924</v>
      </c>
      <c r="BN21" s="52">
        <v>3344.927536231884</v>
      </c>
      <c r="BO21" s="39">
        <f t="shared" si="29"/>
        <v>352.6198439241916</v>
      </c>
      <c r="BP21" s="52">
        <v>14</v>
      </c>
      <c r="BQ21" s="52">
        <v>30</v>
      </c>
      <c r="BR21" s="41">
        <f t="shared" si="30"/>
        <v>214.3</v>
      </c>
      <c r="BS21" s="39">
        <f t="shared" si="31"/>
        <v>16</v>
      </c>
      <c r="BT21" s="42">
        <v>108</v>
      </c>
      <c r="BU21" s="54">
        <v>4295.13</v>
      </c>
      <c r="BV21" s="54">
        <v>5693.97</v>
      </c>
      <c r="BW21" s="41">
        <f t="shared" si="34"/>
        <v>132.6</v>
      </c>
      <c r="BX21" s="42">
        <f t="shared" si="35"/>
        <v>1398.8400000000001</v>
      </c>
      <c r="BY21" s="14"/>
    </row>
    <row r="22" spans="1:77" s="20" customFormat="1" ht="21.75" customHeight="1">
      <c r="A22" s="51" t="s">
        <v>75</v>
      </c>
      <c r="B22" s="52">
        <v>2186</v>
      </c>
      <c r="C22" s="53">
        <v>1930</v>
      </c>
      <c r="D22" s="40">
        <f t="shared" si="0"/>
        <v>88.28911253430924</v>
      </c>
      <c r="E22" s="39">
        <f t="shared" si="1"/>
        <v>-256</v>
      </c>
      <c r="F22" s="52">
        <v>585</v>
      </c>
      <c r="G22" s="52">
        <v>597</v>
      </c>
      <c r="H22" s="40">
        <f t="shared" si="2"/>
        <v>102.05128205128204</v>
      </c>
      <c r="I22" s="39">
        <f t="shared" si="3"/>
        <v>12</v>
      </c>
      <c r="J22" s="52">
        <v>1824</v>
      </c>
      <c r="K22" s="52">
        <v>1675</v>
      </c>
      <c r="L22" s="40">
        <f t="shared" si="4"/>
        <v>91.83114035087719</v>
      </c>
      <c r="M22" s="39">
        <f t="shared" si="5"/>
        <v>-149</v>
      </c>
      <c r="N22" s="54">
        <v>491</v>
      </c>
      <c r="O22" s="52">
        <v>505</v>
      </c>
      <c r="P22" s="41">
        <f t="shared" si="6"/>
        <v>102.85132382892057</v>
      </c>
      <c r="Q22" s="42">
        <f t="shared" si="7"/>
        <v>14</v>
      </c>
      <c r="R22" s="197">
        <v>26.9</v>
      </c>
      <c r="S22" s="197">
        <v>30.1</v>
      </c>
      <c r="T22" s="40">
        <f t="shared" si="32"/>
        <v>3.200000000000003</v>
      </c>
      <c r="U22" s="52">
        <v>476</v>
      </c>
      <c r="V22" s="54">
        <v>485</v>
      </c>
      <c r="W22" s="41">
        <f t="shared" si="8"/>
        <v>101.890756302521</v>
      </c>
      <c r="X22" s="39">
        <f t="shared" si="9"/>
        <v>9</v>
      </c>
      <c r="Y22" s="42"/>
      <c r="Z22" s="42"/>
      <c r="AA22" s="41" t="e">
        <f t="shared" si="10"/>
        <v>#DIV/0!</v>
      </c>
      <c r="AB22" s="42">
        <f t="shared" si="36"/>
        <v>0</v>
      </c>
      <c r="AC22" s="190">
        <v>6596</v>
      </c>
      <c r="AD22" s="52">
        <v>5313</v>
      </c>
      <c r="AE22" s="40">
        <f t="shared" si="12"/>
        <v>80.54881746513038</v>
      </c>
      <c r="AF22" s="39">
        <f t="shared" si="13"/>
        <v>-1283</v>
      </c>
      <c r="AG22" s="190">
        <v>2148</v>
      </c>
      <c r="AH22" s="52">
        <v>1901</v>
      </c>
      <c r="AI22" s="40">
        <f t="shared" si="14"/>
        <v>88.50093109869647</v>
      </c>
      <c r="AJ22" s="39">
        <f t="shared" si="15"/>
        <v>-247</v>
      </c>
      <c r="AK22" s="190">
        <v>3225</v>
      </c>
      <c r="AL22" s="53">
        <v>3037</v>
      </c>
      <c r="AM22" s="40">
        <f t="shared" si="16"/>
        <v>94.17054263565892</v>
      </c>
      <c r="AN22" s="39">
        <f t="shared" si="17"/>
        <v>-188</v>
      </c>
      <c r="AO22" s="52">
        <v>668</v>
      </c>
      <c r="AP22" s="52">
        <v>848</v>
      </c>
      <c r="AQ22" s="41">
        <f t="shared" si="18"/>
        <v>126.94610778443113</v>
      </c>
      <c r="AR22" s="39">
        <f t="shared" si="19"/>
        <v>180</v>
      </c>
      <c r="AS22" s="45">
        <f t="shared" si="20"/>
        <v>-1998</v>
      </c>
      <c r="AT22" s="46">
        <f t="shared" si="21"/>
        <v>-2076</v>
      </c>
      <c r="AU22" s="46">
        <v>3773</v>
      </c>
      <c r="AV22" s="47">
        <v>3588</v>
      </c>
      <c r="AW22" s="55">
        <v>172</v>
      </c>
      <c r="AX22" s="55">
        <v>178</v>
      </c>
      <c r="AY22" s="49">
        <f t="shared" si="33"/>
        <v>103.5</v>
      </c>
      <c r="AZ22" s="48">
        <f t="shared" si="22"/>
        <v>6</v>
      </c>
      <c r="BA22" s="56">
        <v>2109</v>
      </c>
      <c r="BB22" s="52">
        <v>1935</v>
      </c>
      <c r="BC22" s="41">
        <f t="shared" si="23"/>
        <v>91.7</v>
      </c>
      <c r="BD22" s="39">
        <f t="shared" si="24"/>
        <v>-174</v>
      </c>
      <c r="BE22" s="52">
        <v>411</v>
      </c>
      <c r="BF22" s="52">
        <v>418</v>
      </c>
      <c r="BG22" s="41">
        <f t="shared" si="25"/>
        <v>101.70316301703164</v>
      </c>
      <c r="BH22" s="39">
        <f t="shared" si="26"/>
        <v>7</v>
      </c>
      <c r="BI22" s="52">
        <v>365</v>
      </c>
      <c r="BJ22" s="52">
        <v>385</v>
      </c>
      <c r="BK22" s="41">
        <f t="shared" si="27"/>
        <v>105.47945205479452</v>
      </c>
      <c r="BL22" s="39">
        <f t="shared" si="28"/>
        <v>20</v>
      </c>
      <c r="BM22" s="57">
        <v>2883.2929782082324</v>
      </c>
      <c r="BN22" s="52">
        <v>3225.9345794392525</v>
      </c>
      <c r="BO22" s="39">
        <f t="shared" si="29"/>
        <v>342.6416012310201</v>
      </c>
      <c r="BP22" s="52">
        <v>90</v>
      </c>
      <c r="BQ22" s="52">
        <v>39</v>
      </c>
      <c r="BR22" s="41">
        <f t="shared" si="30"/>
        <v>43.3</v>
      </c>
      <c r="BS22" s="39">
        <f t="shared" si="31"/>
        <v>-51</v>
      </c>
      <c r="BT22" s="42">
        <v>58</v>
      </c>
      <c r="BU22" s="54">
        <v>4489.93</v>
      </c>
      <c r="BV22" s="54">
        <v>4452.85</v>
      </c>
      <c r="BW22" s="41">
        <f t="shared" si="34"/>
        <v>99.2</v>
      </c>
      <c r="BX22" s="42">
        <f t="shared" si="35"/>
        <v>-37.07999999999993</v>
      </c>
      <c r="BY22" s="14"/>
    </row>
    <row r="23" spans="1:77" s="20" customFormat="1" ht="21.75" customHeight="1">
      <c r="A23" s="51" t="s">
        <v>76</v>
      </c>
      <c r="B23" s="52">
        <v>1611</v>
      </c>
      <c r="C23" s="53">
        <v>1657</v>
      </c>
      <c r="D23" s="40">
        <f t="shared" si="0"/>
        <v>102.85536933581628</v>
      </c>
      <c r="E23" s="39">
        <f t="shared" si="1"/>
        <v>46</v>
      </c>
      <c r="F23" s="52">
        <v>526</v>
      </c>
      <c r="G23" s="52">
        <v>636</v>
      </c>
      <c r="H23" s="40">
        <f t="shared" si="2"/>
        <v>120.9125475285171</v>
      </c>
      <c r="I23" s="39">
        <f t="shared" si="3"/>
        <v>110</v>
      </c>
      <c r="J23" s="52">
        <v>539</v>
      </c>
      <c r="K23" s="52">
        <v>528</v>
      </c>
      <c r="L23" s="40">
        <f t="shared" si="4"/>
        <v>97.95918367346938</v>
      </c>
      <c r="M23" s="39">
        <f t="shared" si="5"/>
        <v>-11</v>
      </c>
      <c r="N23" s="54">
        <v>111</v>
      </c>
      <c r="O23" s="52">
        <v>79</v>
      </c>
      <c r="P23" s="41">
        <f t="shared" si="6"/>
        <v>71.17117117117117</v>
      </c>
      <c r="Q23" s="42">
        <f t="shared" si="7"/>
        <v>-32</v>
      </c>
      <c r="R23" s="197">
        <v>20.6</v>
      </c>
      <c r="S23" s="197">
        <v>15</v>
      </c>
      <c r="T23" s="40">
        <f t="shared" si="32"/>
        <v>-5.600000000000001</v>
      </c>
      <c r="U23" s="52">
        <v>122</v>
      </c>
      <c r="V23" s="54">
        <v>116</v>
      </c>
      <c r="W23" s="41">
        <f t="shared" si="8"/>
        <v>95.08196721311475</v>
      </c>
      <c r="X23" s="39">
        <f t="shared" si="9"/>
        <v>-6</v>
      </c>
      <c r="Y23" s="42"/>
      <c r="Z23" s="42"/>
      <c r="AA23" s="41" t="e">
        <f t="shared" si="10"/>
        <v>#DIV/0!</v>
      </c>
      <c r="AB23" s="42">
        <f t="shared" si="36"/>
        <v>0</v>
      </c>
      <c r="AC23" s="190">
        <v>2885</v>
      </c>
      <c r="AD23" s="52">
        <v>2264</v>
      </c>
      <c r="AE23" s="40">
        <f t="shared" si="12"/>
        <v>78.47487001733103</v>
      </c>
      <c r="AF23" s="39">
        <f t="shared" si="13"/>
        <v>-621</v>
      </c>
      <c r="AG23" s="190">
        <v>1542</v>
      </c>
      <c r="AH23" s="52">
        <v>1550</v>
      </c>
      <c r="AI23" s="40">
        <f t="shared" si="14"/>
        <v>100.51880674448768</v>
      </c>
      <c r="AJ23" s="39">
        <f t="shared" si="15"/>
        <v>8</v>
      </c>
      <c r="AK23" s="190">
        <v>1010</v>
      </c>
      <c r="AL23" s="53">
        <v>569</v>
      </c>
      <c r="AM23" s="40">
        <f t="shared" si="16"/>
        <v>56.33663366336633</v>
      </c>
      <c r="AN23" s="39">
        <f t="shared" si="17"/>
        <v>-441</v>
      </c>
      <c r="AO23" s="52">
        <v>346</v>
      </c>
      <c r="AP23" s="52">
        <v>213</v>
      </c>
      <c r="AQ23" s="41">
        <f t="shared" si="18"/>
        <v>61.5606936416185</v>
      </c>
      <c r="AR23" s="39">
        <f t="shared" si="19"/>
        <v>-133</v>
      </c>
      <c r="AS23" s="45">
        <f t="shared" si="20"/>
        <v>-4472</v>
      </c>
      <c r="AT23" s="46">
        <f t="shared" si="21"/>
        <v>-3803</v>
      </c>
      <c r="AU23" s="46">
        <v>5273</v>
      </c>
      <c r="AV23" s="47">
        <v>4674</v>
      </c>
      <c r="AW23" s="55">
        <v>89</v>
      </c>
      <c r="AX23" s="55">
        <v>92</v>
      </c>
      <c r="AY23" s="49">
        <f t="shared" si="33"/>
        <v>103.4</v>
      </c>
      <c r="AZ23" s="48">
        <f t="shared" si="22"/>
        <v>3</v>
      </c>
      <c r="BA23" s="56">
        <v>598</v>
      </c>
      <c r="BB23" s="52">
        <v>603</v>
      </c>
      <c r="BC23" s="41">
        <f t="shared" si="23"/>
        <v>100.8</v>
      </c>
      <c r="BD23" s="39">
        <f t="shared" si="24"/>
        <v>5</v>
      </c>
      <c r="BE23" s="52">
        <v>810</v>
      </c>
      <c r="BF23" s="52">
        <v>786</v>
      </c>
      <c r="BG23" s="41">
        <f t="shared" si="25"/>
        <v>97.03703703703704</v>
      </c>
      <c r="BH23" s="39">
        <f t="shared" si="26"/>
        <v>-24</v>
      </c>
      <c r="BI23" s="52">
        <v>612</v>
      </c>
      <c r="BJ23" s="52">
        <v>633</v>
      </c>
      <c r="BK23" s="41">
        <f t="shared" si="27"/>
        <v>103.43137254901961</v>
      </c>
      <c r="BL23" s="39">
        <f t="shared" si="28"/>
        <v>21</v>
      </c>
      <c r="BM23" s="57">
        <v>1991.2280701754387</v>
      </c>
      <c r="BN23" s="52">
        <v>2460.2118003025716</v>
      </c>
      <c r="BO23" s="39">
        <f t="shared" si="29"/>
        <v>468.98373012713296</v>
      </c>
      <c r="BP23" s="52">
        <v>20</v>
      </c>
      <c r="BQ23" s="52">
        <v>28</v>
      </c>
      <c r="BR23" s="41">
        <f t="shared" si="30"/>
        <v>140</v>
      </c>
      <c r="BS23" s="39">
        <f t="shared" si="31"/>
        <v>8</v>
      </c>
      <c r="BT23" s="42">
        <v>62</v>
      </c>
      <c r="BU23" s="54">
        <v>4506.15</v>
      </c>
      <c r="BV23" s="54">
        <v>7160.43</v>
      </c>
      <c r="BW23" s="41">
        <f t="shared" si="34"/>
        <v>158.9</v>
      </c>
      <c r="BX23" s="42">
        <f t="shared" si="35"/>
        <v>2654.2800000000007</v>
      </c>
      <c r="BY23" s="14"/>
    </row>
    <row r="24" spans="1:77" s="20" customFormat="1" ht="21.75" customHeight="1">
      <c r="A24" s="51" t="s">
        <v>77</v>
      </c>
      <c r="B24" s="52">
        <v>1117</v>
      </c>
      <c r="C24" s="53">
        <v>998</v>
      </c>
      <c r="D24" s="40">
        <f t="shared" si="0"/>
        <v>89.34646374216652</v>
      </c>
      <c r="E24" s="39">
        <f t="shared" si="1"/>
        <v>-119</v>
      </c>
      <c r="F24" s="52">
        <v>598</v>
      </c>
      <c r="G24" s="52">
        <v>545</v>
      </c>
      <c r="H24" s="40">
        <f t="shared" si="2"/>
        <v>91.1371237458194</v>
      </c>
      <c r="I24" s="39">
        <f t="shared" si="3"/>
        <v>-53</v>
      </c>
      <c r="J24" s="52">
        <v>999</v>
      </c>
      <c r="K24" s="52">
        <v>695</v>
      </c>
      <c r="L24" s="40">
        <f t="shared" si="4"/>
        <v>69.56956956956957</v>
      </c>
      <c r="M24" s="39">
        <f t="shared" si="5"/>
        <v>-304</v>
      </c>
      <c r="N24" s="54">
        <v>532</v>
      </c>
      <c r="O24" s="52">
        <v>341</v>
      </c>
      <c r="P24" s="41">
        <f t="shared" si="6"/>
        <v>64.09774436090225</v>
      </c>
      <c r="Q24" s="42">
        <f t="shared" si="7"/>
        <v>-191</v>
      </c>
      <c r="R24" s="197">
        <v>53.3</v>
      </c>
      <c r="S24" s="197">
        <v>49.1</v>
      </c>
      <c r="T24" s="40">
        <f t="shared" si="32"/>
        <v>-4.199999999999996</v>
      </c>
      <c r="U24" s="52">
        <v>174</v>
      </c>
      <c r="V24" s="54">
        <v>165</v>
      </c>
      <c r="W24" s="41">
        <f t="shared" si="8"/>
        <v>94.82758620689656</v>
      </c>
      <c r="X24" s="39">
        <f t="shared" si="9"/>
        <v>-9</v>
      </c>
      <c r="Y24" s="42"/>
      <c r="Z24" s="42"/>
      <c r="AA24" s="41" t="e">
        <f t="shared" si="10"/>
        <v>#DIV/0!</v>
      </c>
      <c r="AB24" s="42">
        <f t="shared" si="36"/>
        <v>0</v>
      </c>
      <c r="AC24" s="190">
        <v>2876</v>
      </c>
      <c r="AD24" s="52">
        <v>2933</v>
      </c>
      <c r="AE24" s="40">
        <f t="shared" si="12"/>
        <v>101.98191933240612</v>
      </c>
      <c r="AF24" s="39">
        <f t="shared" si="13"/>
        <v>57</v>
      </c>
      <c r="AG24" s="190">
        <v>1077</v>
      </c>
      <c r="AH24" s="52">
        <v>946</v>
      </c>
      <c r="AI24" s="40">
        <f t="shared" si="14"/>
        <v>87.83658310120705</v>
      </c>
      <c r="AJ24" s="39">
        <f t="shared" si="15"/>
        <v>-131</v>
      </c>
      <c r="AK24" s="190">
        <v>1004</v>
      </c>
      <c r="AL24" s="53">
        <v>1456</v>
      </c>
      <c r="AM24" s="40">
        <f t="shared" si="16"/>
        <v>145.0199203187251</v>
      </c>
      <c r="AN24" s="39">
        <f t="shared" si="17"/>
        <v>452</v>
      </c>
      <c r="AO24" s="52">
        <v>306</v>
      </c>
      <c r="AP24" s="52">
        <v>242</v>
      </c>
      <c r="AQ24" s="41">
        <f t="shared" si="18"/>
        <v>79.08496732026144</v>
      </c>
      <c r="AR24" s="39">
        <f t="shared" si="19"/>
        <v>-64</v>
      </c>
      <c r="AS24" s="45">
        <f t="shared" si="20"/>
        <v>-5329</v>
      </c>
      <c r="AT24" s="46">
        <f t="shared" si="21"/>
        <v>-6184</v>
      </c>
      <c r="AU24" s="46">
        <v>6003</v>
      </c>
      <c r="AV24" s="47">
        <v>6736</v>
      </c>
      <c r="AW24" s="55">
        <v>242</v>
      </c>
      <c r="AX24" s="55">
        <v>204</v>
      </c>
      <c r="AY24" s="49">
        <f t="shared" si="33"/>
        <v>84.3</v>
      </c>
      <c r="AZ24" s="48">
        <f t="shared" si="22"/>
        <v>-38</v>
      </c>
      <c r="BA24" s="56">
        <v>1127</v>
      </c>
      <c r="BB24" s="52">
        <v>864</v>
      </c>
      <c r="BC24" s="41">
        <f t="shared" si="23"/>
        <v>76.7</v>
      </c>
      <c r="BD24" s="39">
        <f t="shared" si="24"/>
        <v>-263</v>
      </c>
      <c r="BE24" s="52">
        <v>443</v>
      </c>
      <c r="BF24" s="52">
        <v>446</v>
      </c>
      <c r="BG24" s="41">
        <f t="shared" si="25"/>
        <v>100.67720090293453</v>
      </c>
      <c r="BH24" s="39">
        <f t="shared" si="26"/>
        <v>3</v>
      </c>
      <c r="BI24" s="52">
        <v>356</v>
      </c>
      <c r="BJ24" s="52">
        <v>381</v>
      </c>
      <c r="BK24" s="41">
        <f t="shared" si="27"/>
        <v>107.02247191011236</v>
      </c>
      <c r="BL24" s="39">
        <f t="shared" si="28"/>
        <v>25</v>
      </c>
      <c r="BM24" s="57">
        <v>2514.0161725067387</v>
      </c>
      <c r="BN24" s="52">
        <v>3180.4455445544554</v>
      </c>
      <c r="BO24" s="39">
        <f t="shared" si="29"/>
        <v>666.4293720477167</v>
      </c>
      <c r="BP24" s="52">
        <v>81</v>
      </c>
      <c r="BQ24" s="52">
        <v>56</v>
      </c>
      <c r="BR24" s="41">
        <f t="shared" si="30"/>
        <v>69.1</v>
      </c>
      <c r="BS24" s="39">
        <f t="shared" si="31"/>
        <v>-25</v>
      </c>
      <c r="BT24" s="42">
        <v>61</v>
      </c>
      <c r="BU24" s="54">
        <v>4401.21</v>
      </c>
      <c r="BV24" s="54">
        <v>5441.88</v>
      </c>
      <c r="BW24" s="41">
        <f t="shared" si="34"/>
        <v>123.6</v>
      </c>
      <c r="BX24" s="42">
        <f t="shared" si="35"/>
        <v>1040.67</v>
      </c>
      <c r="BY24" s="14"/>
    </row>
    <row r="25" spans="1:77" s="20" customFormat="1" ht="21.75" customHeight="1">
      <c r="A25" s="51" t="s">
        <v>78</v>
      </c>
      <c r="B25" s="52">
        <v>1445</v>
      </c>
      <c r="C25" s="53">
        <v>1238</v>
      </c>
      <c r="D25" s="40">
        <f t="shared" si="0"/>
        <v>85.67474048442907</v>
      </c>
      <c r="E25" s="39">
        <f t="shared" si="1"/>
        <v>-207</v>
      </c>
      <c r="F25" s="52">
        <v>644</v>
      </c>
      <c r="G25" s="52">
        <v>525</v>
      </c>
      <c r="H25" s="40">
        <f t="shared" si="2"/>
        <v>81.52173913043478</v>
      </c>
      <c r="I25" s="39">
        <f t="shared" si="3"/>
        <v>-119</v>
      </c>
      <c r="J25" s="52">
        <v>711</v>
      </c>
      <c r="K25" s="52">
        <v>730</v>
      </c>
      <c r="L25" s="40">
        <f t="shared" si="4"/>
        <v>102.67229254571026</v>
      </c>
      <c r="M25" s="39">
        <f t="shared" si="5"/>
        <v>19</v>
      </c>
      <c r="N25" s="54">
        <v>122</v>
      </c>
      <c r="O25" s="52">
        <v>227</v>
      </c>
      <c r="P25" s="41">
        <f t="shared" si="6"/>
        <v>186.0655737704918</v>
      </c>
      <c r="Q25" s="42">
        <f t="shared" si="7"/>
        <v>105</v>
      </c>
      <c r="R25" s="197">
        <v>17.2</v>
      </c>
      <c r="S25" s="197">
        <v>31.1</v>
      </c>
      <c r="T25" s="40">
        <f t="shared" si="32"/>
        <v>13.900000000000002</v>
      </c>
      <c r="U25" s="52">
        <v>148</v>
      </c>
      <c r="V25" s="54">
        <v>150</v>
      </c>
      <c r="W25" s="41">
        <f t="shared" si="8"/>
        <v>101.35135135135135</v>
      </c>
      <c r="X25" s="39">
        <f t="shared" si="9"/>
        <v>2</v>
      </c>
      <c r="Y25" s="42"/>
      <c r="Z25" s="42"/>
      <c r="AA25" s="41" t="e">
        <f t="shared" si="10"/>
        <v>#DIV/0!</v>
      </c>
      <c r="AB25" s="42">
        <f t="shared" si="36"/>
        <v>0</v>
      </c>
      <c r="AC25" s="190">
        <v>3001</v>
      </c>
      <c r="AD25" s="52">
        <v>2658</v>
      </c>
      <c r="AE25" s="40">
        <f t="shared" si="12"/>
        <v>88.57047650783072</v>
      </c>
      <c r="AF25" s="39">
        <f t="shared" si="13"/>
        <v>-343</v>
      </c>
      <c r="AG25" s="190">
        <v>1430</v>
      </c>
      <c r="AH25" s="52">
        <v>1166</v>
      </c>
      <c r="AI25" s="40">
        <f t="shared" si="14"/>
        <v>81.53846153846153</v>
      </c>
      <c r="AJ25" s="39">
        <f t="shared" si="15"/>
        <v>-264</v>
      </c>
      <c r="AK25" s="190">
        <v>1265</v>
      </c>
      <c r="AL25" s="53">
        <v>1185</v>
      </c>
      <c r="AM25" s="40">
        <f t="shared" si="16"/>
        <v>93.67588932806325</v>
      </c>
      <c r="AN25" s="39">
        <f t="shared" si="17"/>
        <v>-80</v>
      </c>
      <c r="AO25" s="52">
        <v>419</v>
      </c>
      <c r="AP25" s="52">
        <v>421</v>
      </c>
      <c r="AQ25" s="41">
        <f t="shared" si="18"/>
        <v>100.47732696897376</v>
      </c>
      <c r="AR25" s="39">
        <f t="shared" si="19"/>
        <v>2</v>
      </c>
      <c r="AS25" s="45">
        <f t="shared" si="20"/>
        <v>-2112</v>
      </c>
      <c r="AT25" s="46">
        <f t="shared" si="21"/>
        <v>-2158</v>
      </c>
      <c r="AU25" s="46">
        <v>3063</v>
      </c>
      <c r="AV25" s="47">
        <v>2915</v>
      </c>
      <c r="AW25" s="55">
        <v>154</v>
      </c>
      <c r="AX25" s="55">
        <v>202</v>
      </c>
      <c r="AY25" s="49">
        <f t="shared" si="33"/>
        <v>131.2</v>
      </c>
      <c r="AZ25" s="48">
        <f t="shared" si="22"/>
        <v>48</v>
      </c>
      <c r="BA25" s="56">
        <v>756</v>
      </c>
      <c r="BB25" s="52">
        <v>815</v>
      </c>
      <c r="BC25" s="41">
        <f t="shared" si="23"/>
        <v>107.8</v>
      </c>
      <c r="BD25" s="39">
        <f t="shared" si="24"/>
        <v>59</v>
      </c>
      <c r="BE25" s="52">
        <v>494</v>
      </c>
      <c r="BF25" s="52">
        <v>481</v>
      </c>
      <c r="BG25" s="41">
        <f t="shared" si="25"/>
        <v>97.36842105263158</v>
      </c>
      <c r="BH25" s="39">
        <f t="shared" si="26"/>
        <v>-13</v>
      </c>
      <c r="BI25" s="52">
        <v>384</v>
      </c>
      <c r="BJ25" s="52">
        <v>395</v>
      </c>
      <c r="BK25" s="41">
        <f t="shared" si="27"/>
        <v>102.86458333333333</v>
      </c>
      <c r="BL25" s="39">
        <f t="shared" si="28"/>
        <v>11</v>
      </c>
      <c r="BM25" s="57">
        <v>2186.4928909952605</v>
      </c>
      <c r="BN25" s="52">
        <v>2782.4691358024693</v>
      </c>
      <c r="BO25" s="39">
        <f t="shared" si="29"/>
        <v>595.9762448072088</v>
      </c>
      <c r="BP25" s="52">
        <v>36</v>
      </c>
      <c r="BQ25" s="52">
        <v>29</v>
      </c>
      <c r="BR25" s="41">
        <f t="shared" si="30"/>
        <v>80.6</v>
      </c>
      <c r="BS25" s="39">
        <f t="shared" si="31"/>
        <v>-7</v>
      </c>
      <c r="BT25" s="42">
        <v>7</v>
      </c>
      <c r="BU25" s="54">
        <v>4206.22</v>
      </c>
      <c r="BV25" s="54">
        <v>4444.38</v>
      </c>
      <c r="BW25" s="41">
        <f t="shared" si="34"/>
        <v>105.7</v>
      </c>
      <c r="BX25" s="42">
        <f t="shared" si="35"/>
        <v>238.15999999999985</v>
      </c>
      <c r="BY25" s="14"/>
    </row>
    <row r="26" spans="1:77" s="20" customFormat="1" ht="21.75" customHeight="1">
      <c r="A26" s="51" t="s">
        <v>79</v>
      </c>
      <c r="B26" s="52">
        <v>1985</v>
      </c>
      <c r="C26" s="53">
        <v>1963</v>
      </c>
      <c r="D26" s="40">
        <f t="shared" si="0"/>
        <v>98.89168765743072</v>
      </c>
      <c r="E26" s="39">
        <f t="shared" si="1"/>
        <v>-22</v>
      </c>
      <c r="F26" s="52">
        <v>688</v>
      </c>
      <c r="G26" s="52">
        <v>765</v>
      </c>
      <c r="H26" s="40">
        <f t="shared" si="2"/>
        <v>111.19186046511629</v>
      </c>
      <c r="I26" s="39">
        <f t="shared" si="3"/>
        <v>77</v>
      </c>
      <c r="J26" s="52">
        <v>925</v>
      </c>
      <c r="K26" s="52">
        <v>904</v>
      </c>
      <c r="L26" s="40">
        <f t="shared" si="4"/>
        <v>97.72972972972973</v>
      </c>
      <c r="M26" s="39">
        <f t="shared" si="5"/>
        <v>-21</v>
      </c>
      <c r="N26" s="54">
        <v>75</v>
      </c>
      <c r="O26" s="52">
        <v>120</v>
      </c>
      <c r="P26" s="41">
        <f t="shared" si="6"/>
        <v>160</v>
      </c>
      <c r="Q26" s="42">
        <f t="shared" si="7"/>
        <v>45</v>
      </c>
      <c r="R26" s="197">
        <v>8.1</v>
      </c>
      <c r="S26" s="197">
        <v>13.3</v>
      </c>
      <c r="T26" s="40">
        <f t="shared" si="32"/>
        <v>5.200000000000001</v>
      </c>
      <c r="U26" s="52">
        <v>310</v>
      </c>
      <c r="V26" s="54">
        <v>281</v>
      </c>
      <c r="W26" s="41">
        <f t="shared" si="8"/>
        <v>90.64516129032259</v>
      </c>
      <c r="X26" s="39">
        <f t="shared" si="9"/>
        <v>-29</v>
      </c>
      <c r="Y26" s="42"/>
      <c r="Z26" s="42"/>
      <c r="AA26" s="41" t="e">
        <f t="shared" si="10"/>
        <v>#DIV/0!</v>
      </c>
      <c r="AB26" s="42">
        <f t="shared" si="36"/>
        <v>0</v>
      </c>
      <c r="AC26" s="190">
        <v>5056</v>
      </c>
      <c r="AD26" s="52">
        <v>3710</v>
      </c>
      <c r="AE26" s="40">
        <f t="shared" si="12"/>
        <v>73.37816455696202</v>
      </c>
      <c r="AF26" s="39">
        <f t="shared" si="13"/>
        <v>-1346</v>
      </c>
      <c r="AG26" s="190">
        <v>1961</v>
      </c>
      <c r="AH26" s="52">
        <v>1903</v>
      </c>
      <c r="AI26" s="40">
        <f t="shared" si="14"/>
        <v>97.04232534421213</v>
      </c>
      <c r="AJ26" s="39">
        <f t="shared" si="15"/>
        <v>-58</v>
      </c>
      <c r="AK26" s="190">
        <v>1700</v>
      </c>
      <c r="AL26" s="53">
        <v>661</v>
      </c>
      <c r="AM26" s="40">
        <f t="shared" si="16"/>
        <v>38.88235294117647</v>
      </c>
      <c r="AN26" s="39">
        <f t="shared" si="17"/>
        <v>-1039</v>
      </c>
      <c r="AO26" s="52">
        <v>985</v>
      </c>
      <c r="AP26" s="52">
        <v>732</v>
      </c>
      <c r="AQ26" s="41">
        <f t="shared" si="18"/>
        <v>74.31472081218274</v>
      </c>
      <c r="AR26" s="39">
        <f t="shared" si="19"/>
        <v>-253</v>
      </c>
      <c r="AS26" s="45">
        <f t="shared" si="20"/>
        <v>-2925</v>
      </c>
      <c r="AT26" s="46">
        <f t="shared" si="21"/>
        <v>-3116</v>
      </c>
      <c r="AU26" s="46">
        <v>4192</v>
      </c>
      <c r="AV26" s="47">
        <v>4383</v>
      </c>
      <c r="AW26" s="55">
        <v>119</v>
      </c>
      <c r="AX26" s="55">
        <v>126</v>
      </c>
      <c r="AY26" s="49">
        <f t="shared" si="33"/>
        <v>105.9</v>
      </c>
      <c r="AZ26" s="48">
        <f t="shared" si="22"/>
        <v>7</v>
      </c>
      <c r="BA26" s="56">
        <v>963</v>
      </c>
      <c r="BB26" s="52">
        <v>1012</v>
      </c>
      <c r="BC26" s="41">
        <f t="shared" si="23"/>
        <v>105.1</v>
      </c>
      <c r="BD26" s="39">
        <f t="shared" si="24"/>
        <v>49</v>
      </c>
      <c r="BE26" s="52">
        <v>718</v>
      </c>
      <c r="BF26" s="52">
        <v>696</v>
      </c>
      <c r="BG26" s="41">
        <f t="shared" si="25"/>
        <v>96.93593314763231</v>
      </c>
      <c r="BH26" s="39">
        <f t="shared" si="26"/>
        <v>-22</v>
      </c>
      <c r="BI26" s="52">
        <v>499</v>
      </c>
      <c r="BJ26" s="52">
        <v>527</v>
      </c>
      <c r="BK26" s="41">
        <f t="shared" si="27"/>
        <v>105.61122244488979</v>
      </c>
      <c r="BL26" s="39">
        <f t="shared" si="28"/>
        <v>28</v>
      </c>
      <c r="BM26" s="57">
        <v>2102.5454545454545</v>
      </c>
      <c r="BN26" s="52">
        <v>2741.906474820144</v>
      </c>
      <c r="BO26" s="39">
        <f t="shared" si="29"/>
        <v>639.3610202746895</v>
      </c>
      <c r="BP26" s="52">
        <v>16</v>
      </c>
      <c r="BQ26" s="52">
        <v>23</v>
      </c>
      <c r="BR26" s="41">
        <f t="shared" si="30"/>
        <v>143.8</v>
      </c>
      <c r="BS26" s="39">
        <f t="shared" si="31"/>
        <v>7</v>
      </c>
      <c r="BT26" s="42">
        <v>49</v>
      </c>
      <c r="BU26" s="54">
        <v>4278.88</v>
      </c>
      <c r="BV26" s="54">
        <v>7550.35</v>
      </c>
      <c r="BW26" s="41">
        <f t="shared" si="34"/>
        <v>176.5</v>
      </c>
      <c r="BX26" s="42">
        <f t="shared" si="35"/>
        <v>3271.4700000000003</v>
      </c>
      <c r="BY26" s="14"/>
    </row>
    <row r="27" spans="1:77" s="20" customFormat="1" ht="21.75" customHeight="1">
      <c r="A27" s="51" t="s">
        <v>80</v>
      </c>
      <c r="B27" s="52">
        <v>964</v>
      </c>
      <c r="C27" s="53">
        <v>1053</v>
      </c>
      <c r="D27" s="40">
        <f t="shared" si="0"/>
        <v>109.2323651452282</v>
      </c>
      <c r="E27" s="39">
        <f t="shared" si="1"/>
        <v>89</v>
      </c>
      <c r="F27" s="52">
        <v>479</v>
      </c>
      <c r="G27" s="52">
        <v>473</v>
      </c>
      <c r="H27" s="40">
        <f t="shared" si="2"/>
        <v>98.74739039665971</v>
      </c>
      <c r="I27" s="39">
        <f t="shared" si="3"/>
        <v>-6</v>
      </c>
      <c r="J27" s="52">
        <v>743</v>
      </c>
      <c r="K27" s="52">
        <v>626</v>
      </c>
      <c r="L27" s="40">
        <f t="shared" si="4"/>
        <v>84.25302826379543</v>
      </c>
      <c r="M27" s="39">
        <f t="shared" si="5"/>
        <v>-117</v>
      </c>
      <c r="N27" s="54">
        <v>368</v>
      </c>
      <c r="O27" s="52">
        <v>202</v>
      </c>
      <c r="P27" s="41">
        <f t="shared" si="6"/>
        <v>54.891304347826086</v>
      </c>
      <c r="Q27" s="42">
        <f t="shared" si="7"/>
        <v>-166</v>
      </c>
      <c r="R27" s="197">
        <v>49.5</v>
      </c>
      <c r="S27" s="197">
        <v>32.3</v>
      </c>
      <c r="T27" s="40">
        <f t="shared" si="32"/>
        <v>-17.200000000000003</v>
      </c>
      <c r="U27" s="52">
        <v>84</v>
      </c>
      <c r="V27" s="54">
        <v>33</v>
      </c>
      <c r="W27" s="41">
        <f t="shared" si="8"/>
        <v>39.285714285714285</v>
      </c>
      <c r="X27" s="39">
        <f t="shared" si="9"/>
        <v>-51</v>
      </c>
      <c r="Y27" s="42"/>
      <c r="Z27" s="42"/>
      <c r="AA27" s="41" t="e">
        <f t="shared" si="10"/>
        <v>#DIV/0!</v>
      </c>
      <c r="AB27" s="42">
        <f t="shared" si="36"/>
        <v>0</v>
      </c>
      <c r="AC27" s="190">
        <v>2507</v>
      </c>
      <c r="AD27" s="52">
        <v>2009</v>
      </c>
      <c r="AE27" s="40">
        <f t="shared" si="12"/>
        <v>80.13562026326287</v>
      </c>
      <c r="AF27" s="39">
        <f t="shared" si="13"/>
        <v>-498</v>
      </c>
      <c r="AG27" s="190">
        <v>928</v>
      </c>
      <c r="AH27" s="52">
        <v>1017</v>
      </c>
      <c r="AI27" s="40">
        <f t="shared" si="14"/>
        <v>109.59051724137932</v>
      </c>
      <c r="AJ27" s="39">
        <f t="shared" si="15"/>
        <v>89</v>
      </c>
      <c r="AK27" s="190">
        <v>983</v>
      </c>
      <c r="AL27" s="53">
        <v>729</v>
      </c>
      <c r="AM27" s="40">
        <f t="shared" si="16"/>
        <v>74.16073245167854</v>
      </c>
      <c r="AN27" s="39">
        <f t="shared" si="17"/>
        <v>-254</v>
      </c>
      <c r="AO27" s="52">
        <v>99</v>
      </c>
      <c r="AP27" s="52">
        <v>120</v>
      </c>
      <c r="AQ27" s="41">
        <f t="shared" si="18"/>
        <v>121.21212121212122</v>
      </c>
      <c r="AR27" s="39">
        <f t="shared" si="19"/>
        <v>21</v>
      </c>
      <c r="AS27" s="45">
        <f t="shared" si="20"/>
        <v>-1518</v>
      </c>
      <c r="AT27" s="46">
        <f t="shared" si="21"/>
        <v>-1371</v>
      </c>
      <c r="AU27" s="46">
        <v>2178</v>
      </c>
      <c r="AV27" s="47">
        <v>2086</v>
      </c>
      <c r="AW27" s="55">
        <v>107</v>
      </c>
      <c r="AX27" s="55">
        <v>121</v>
      </c>
      <c r="AY27" s="49">
        <f t="shared" si="33"/>
        <v>113.1</v>
      </c>
      <c r="AZ27" s="48">
        <f t="shared" si="22"/>
        <v>14</v>
      </c>
      <c r="BA27" s="56">
        <v>874</v>
      </c>
      <c r="BB27" s="52">
        <v>741</v>
      </c>
      <c r="BC27" s="41">
        <f t="shared" si="23"/>
        <v>84.8</v>
      </c>
      <c r="BD27" s="39">
        <f t="shared" si="24"/>
        <v>-133</v>
      </c>
      <c r="BE27" s="52">
        <v>304</v>
      </c>
      <c r="BF27" s="52">
        <v>338</v>
      </c>
      <c r="BG27" s="41">
        <f t="shared" si="25"/>
        <v>111.1842105263158</v>
      </c>
      <c r="BH27" s="39">
        <f t="shared" si="26"/>
        <v>34</v>
      </c>
      <c r="BI27" s="52">
        <v>263</v>
      </c>
      <c r="BJ27" s="52">
        <v>305</v>
      </c>
      <c r="BK27" s="41">
        <f t="shared" si="27"/>
        <v>115.96958174904944</v>
      </c>
      <c r="BL27" s="39">
        <f t="shared" si="28"/>
        <v>42</v>
      </c>
      <c r="BM27" s="57">
        <v>2417.605633802817</v>
      </c>
      <c r="BN27" s="52">
        <v>3427.377521613833</v>
      </c>
      <c r="BO27" s="39">
        <f t="shared" si="29"/>
        <v>1009.7718878110159</v>
      </c>
      <c r="BP27" s="52">
        <v>37</v>
      </c>
      <c r="BQ27" s="52">
        <v>41</v>
      </c>
      <c r="BR27" s="41">
        <f t="shared" si="30"/>
        <v>110.8</v>
      </c>
      <c r="BS27" s="39">
        <f t="shared" si="31"/>
        <v>4</v>
      </c>
      <c r="BT27" s="42">
        <v>74</v>
      </c>
      <c r="BU27" s="54">
        <v>4407.51</v>
      </c>
      <c r="BV27" s="54">
        <v>5161.73</v>
      </c>
      <c r="BW27" s="41">
        <f t="shared" si="34"/>
        <v>117.1</v>
      </c>
      <c r="BX27" s="42">
        <f t="shared" si="35"/>
        <v>754.2199999999993</v>
      </c>
      <c r="BY27" s="14"/>
    </row>
    <row r="28" spans="1:77" s="20" customFormat="1" ht="21.75" customHeight="1">
      <c r="A28" s="51" t="s">
        <v>81</v>
      </c>
      <c r="B28" s="52">
        <v>541</v>
      </c>
      <c r="C28" s="53">
        <v>589</v>
      </c>
      <c r="D28" s="40">
        <f t="shared" si="0"/>
        <v>108.8724584103512</v>
      </c>
      <c r="E28" s="39">
        <f t="shared" si="1"/>
        <v>48</v>
      </c>
      <c r="F28" s="52">
        <v>271</v>
      </c>
      <c r="G28" s="52">
        <v>323</v>
      </c>
      <c r="H28" s="40">
        <f t="shared" si="2"/>
        <v>119.18819188191883</v>
      </c>
      <c r="I28" s="39">
        <f t="shared" si="3"/>
        <v>52</v>
      </c>
      <c r="J28" s="52">
        <v>332</v>
      </c>
      <c r="K28" s="52">
        <v>344</v>
      </c>
      <c r="L28" s="40">
        <f t="shared" si="4"/>
        <v>103.6144578313253</v>
      </c>
      <c r="M28" s="39">
        <f t="shared" si="5"/>
        <v>12</v>
      </c>
      <c r="N28" s="54">
        <v>25</v>
      </c>
      <c r="O28" s="52">
        <v>36</v>
      </c>
      <c r="P28" s="41">
        <f t="shared" si="6"/>
        <v>144</v>
      </c>
      <c r="Q28" s="42">
        <f t="shared" si="7"/>
        <v>11</v>
      </c>
      <c r="R28" s="197">
        <v>7.5</v>
      </c>
      <c r="S28" s="197">
        <v>10.5</v>
      </c>
      <c r="T28" s="40">
        <f t="shared" si="32"/>
        <v>3</v>
      </c>
      <c r="U28" s="52">
        <v>165</v>
      </c>
      <c r="V28" s="54">
        <v>165</v>
      </c>
      <c r="W28" s="41">
        <f t="shared" si="8"/>
        <v>100</v>
      </c>
      <c r="X28" s="39">
        <f t="shared" si="9"/>
        <v>0</v>
      </c>
      <c r="Y28" s="42"/>
      <c r="Z28" s="42"/>
      <c r="AA28" s="41" t="e">
        <f t="shared" si="10"/>
        <v>#DIV/0!</v>
      </c>
      <c r="AB28" s="42">
        <f t="shared" si="36"/>
        <v>0</v>
      </c>
      <c r="AC28" s="190">
        <v>1540</v>
      </c>
      <c r="AD28" s="52">
        <v>1641</v>
      </c>
      <c r="AE28" s="40">
        <f t="shared" si="12"/>
        <v>106.55844155844156</v>
      </c>
      <c r="AF28" s="39">
        <f t="shared" si="13"/>
        <v>101</v>
      </c>
      <c r="AG28" s="190">
        <v>539</v>
      </c>
      <c r="AH28" s="52">
        <v>579</v>
      </c>
      <c r="AI28" s="40">
        <f t="shared" si="14"/>
        <v>107.42115027829313</v>
      </c>
      <c r="AJ28" s="39">
        <f t="shared" si="15"/>
        <v>40</v>
      </c>
      <c r="AK28" s="190">
        <v>732</v>
      </c>
      <c r="AL28" s="53">
        <v>634</v>
      </c>
      <c r="AM28" s="40">
        <f t="shared" si="16"/>
        <v>86.6120218579235</v>
      </c>
      <c r="AN28" s="39">
        <f t="shared" si="17"/>
        <v>-98</v>
      </c>
      <c r="AO28" s="52">
        <v>376</v>
      </c>
      <c r="AP28" s="52">
        <v>350</v>
      </c>
      <c r="AQ28" s="41">
        <f t="shared" si="18"/>
        <v>93.08510638297872</v>
      </c>
      <c r="AR28" s="39">
        <f t="shared" si="19"/>
        <v>-26</v>
      </c>
      <c r="AS28" s="45">
        <f t="shared" si="20"/>
        <v>-10300</v>
      </c>
      <c r="AT28" s="46">
        <f t="shared" si="21"/>
        <v>-10408</v>
      </c>
      <c r="AU28" s="46">
        <v>10639</v>
      </c>
      <c r="AV28" s="47">
        <v>10758</v>
      </c>
      <c r="AW28" s="55">
        <v>81</v>
      </c>
      <c r="AX28" s="55">
        <v>58</v>
      </c>
      <c r="AY28" s="49">
        <f t="shared" si="33"/>
        <v>71.6</v>
      </c>
      <c r="AZ28" s="48">
        <f t="shared" si="22"/>
        <v>-23</v>
      </c>
      <c r="BA28" s="56">
        <v>353</v>
      </c>
      <c r="BB28" s="52">
        <v>384</v>
      </c>
      <c r="BC28" s="41">
        <f t="shared" si="23"/>
        <v>108.8</v>
      </c>
      <c r="BD28" s="39">
        <f t="shared" si="24"/>
        <v>31</v>
      </c>
      <c r="BE28" s="52">
        <v>202</v>
      </c>
      <c r="BF28" s="52">
        <v>239</v>
      </c>
      <c r="BG28" s="41">
        <f t="shared" si="25"/>
        <v>118.31683168316832</v>
      </c>
      <c r="BH28" s="39">
        <f t="shared" si="26"/>
        <v>37</v>
      </c>
      <c r="BI28" s="52">
        <v>157</v>
      </c>
      <c r="BJ28" s="52">
        <v>206</v>
      </c>
      <c r="BK28" s="41">
        <f t="shared" si="27"/>
        <v>131.21019108280254</v>
      </c>
      <c r="BL28" s="39">
        <f t="shared" si="28"/>
        <v>49</v>
      </c>
      <c r="BM28" s="57">
        <v>2026.9430051813472</v>
      </c>
      <c r="BN28" s="52">
        <v>2655.2380952380954</v>
      </c>
      <c r="BO28" s="39">
        <f t="shared" si="29"/>
        <v>628.2950900567482</v>
      </c>
      <c r="BP28" s="52">
        <v>6</v>
      </c>
      <c r="BQ28" s="52">
        <v>13</v>
      </c>
      <c r="BR28" s="41">
        <f t="shared" si="30"/>
        <v>216.7</v>
      </c>
      <c r="BS28" s="39">
        <f t="shared" si="31"/>
        <v>7</v>
      </c>
      <c r="BT28" s="42">
        <v>32</v>
      </c>
      <c r="BU28" s="54">
        <v>3769.17</v>
      </c>
      <c r="BV28" s="54">
        <v>4300.23</v>
      </c>
      <c r="BW28" s="41">
        <f t="shared" si="34"/>
        <v>114.1</v>
      </c>
      <c r="BX28" s="42">
        <f t="shared" si="35"/>
        <v>531.0599999999995</v>
      </c>
      <c r="BY28" s="14"/>
    </row>
    <row r="29" spans="1:77" s="20" customFormat="1" ht="21.75" customHeight="1">
      <c r="A29" s="51" t="s">
        <v>82</v>
      </c>
      <c r="B29" s="52">
        <v>1081</v>
      </c>
      <c r="C29" s="53">
        <v>952</v>
      </c>
      <c r="D29" s="40">
        <f t="shared" si="0"/>
        <v>88.06660499537465</v>
      </c>
      <c r="E29" s="39">
        <f t="shared" si="1"/>
        <v>-129</v>
      </c>
      <c r="F29" s="52">
        <v>461</v>
      </c>
      <c r="G29" s="52">
        <v>440</v>
      </c>
      <c r="H29" s="40">
        <f t="shared" si="2"/>
        <v>95.44468546637745</v>
      </c>
      <c r="I29" s="39">
        <f t="shared" si="3"/>
        <v>-21</v>
      </c>
      <c r="J29" s="52">
        <v>488</v>
      </c>
      <c r="K29" s="52">
        <v>536</v>
      </c>
      <c r="L29" s="40">
        <f t="shared" si="4"/>
        <v>109.8360655737705</v>
      </c>
      <c r="M29" s="39">
        <f t="shared" si="5"/>
        <v>48</v>
      </c>
      <c r="N29" s="54">
        <v>60</v>
      </c>
      <c r="O29" s="52">
        <v>143</v>
      </c>
      <c r="P29" s="41">
        <f t="shared" si="6"/>
        <v>238.33333333333334</v>
      </c>
      <c r="Q29" s="42">
        <f t="shared" si="7"/>
        <v>83</v>
      </c>
      <c r="R29" s="197">
        <v>12.3</v>
      </c>
      <c r="S29" s="197">
        <v>26.7</v>
      </c>
      <c r="T29" s="40">
        <f t="shared" si="32"/>
        <v>14.399999999999999</v>
      </c>
      <c r="U29" s="52">
        <v>188</v>
      </c>
      <c r="V29" s="54">
        <v>170</v>
      </c>
      <c r="W29" s="41">
        <f t="shared" si="8"/>
        <v>90.42553191489363</v>
      </c>
      <c r="X29" s="39">
        <f t="shared" si="9"/>
        <v>-18</v>
      </c>
      <c r="Y29" s="42"/>
      <c r="Z29" s="42"/>
      <c r="AA29" s="41" t="e">
        <f t="shared" si="10"/>
        <v>#DIV/0!</v>
      </c>
      <c r="AB29" s="42">
        <f t="shared" si="36"/>
        <v>0</v>
      </c>
      <c r="AC29" s="190">
        <v>1769</v>
      </c>
      <c r="AD29" s="52">
        <v>1322</v>
      </c>
      <c r="AE29" s="40">
        <f t="shared" si="12"/>
        <v>74.73148671565856</v>
      </c>
      <c r="AF29" s="39">
        <f t="shared" si="13"/>
        <v>-447</v>
      </c>
      <c r="AG29" s="190">
        <v>1040</v>
      </c>
      <c r="AH29" s="52">
        <v>877</v>
      </c>
      <c r="AI29" s="40">
        <f t="shared" si="14"/>
        <v>84.32692307692308</v>
      </c>
      <c r="AJ29" s="39">
        <f t="shared" si="15"/>
        <v>-163</v>
      </c>
      <c r="AK29" s="190">
        <v>607</v>
      </c>
      <c r="AL29" s="53">
        <v>365</v>
      </c>
      <c r="AM29" s="40">
        <f t="shared" si="16"/>
        <v>60.13179571663921</v>
      </c>
      <c r="AN29" s="39">
        <f t="shared" si="17"/>
        <v>-242</v>
      </c>
      <c r="AO29" s="52">
        <v>212</v>
      </c>
      <c r="AP29" s="52">
        <v>200</v>
      </c>
      <c r="AQ29" s="41">
        <f t="shared" si="18"/>
        <v>94.33962264150944</v>
      </c>
      <c r="AR29" s="39">
        <f t="shared" si="19"/>
        <v>-12</v>
      </c>
      <c r="AS29" s="45">
        <f t="shared" si="20"/>
        <v>-2259</v>
      </c>
      <c r="AT29" s="46">
        <f t="shared" si="21"/>
        <v>-1858</v>
      </c>
      <c r="AU29" s="46">
        <v>2916</v>
      </c>
      <c r="AV29" s="47">
        <v>2497</v>
      </c>
      <c r="AW29" s="55">
        <v>146</v>
      </c>
      <c r="AX29" s="55">
        <v>148</v>
      </c>
      <c r="AY29" s="49">
        <f t="shared" si="33"/>
        <v>101.4</v>
      </c>
      <c r="AZ29" s="48">
        <f t="shared" si="22"/>
        <v>2</v>
      </c>
      <c r="BA29" s="56">
        <v>557</v>
      </c>
      <c r="BB29" s="52">
        <v>599</v>
      </c>
      <c r="BC29" s="41">
        <f t="shared" si="23"/>
        <v>107.5</v>
      </c>
      <c r="BD29" s="39">
        <f t="shared" si="24"/>
        <v>42</v>
      </c>
      <c r="BE29" s="52">
        <v>424</v>
      </c>
      <c r="BF29" s="52">
        <v>313</v>
      </c>
      <c r="BG29" s="41">
        <f t="shared" si="25"/>
        <v>73.82075471698113</v>
      </c>
      <c r="BH29" s="39">
        <f t="shared" si="26"/>
        <v>-111</v>
      </c>
      <c r="BI29" s="52">
        <v>325</v>
      </c>
      <c r="BJ29" s="52">
        <v>254</v>
      </c>
      <c r="BK29" s="41">
        <f t="shared" si="27"/>
        <v>78.15384615384615</v>
      </c>
      <c r="BL29" s="39">
        <f t="shared" si="28"/>
        <v>-71</v>
      </c>
      <c r="BM29" s="57">
        <v>2177.707006369427</v>
      </c>
      <c r="BN29" s="52">
        <v>2648.7455197132617</v>
      </c>
      <c r="BO29" s="39">
        <f t="shared" si="29"/>
        <v>471.0385133438349</v>
      </c>
      <c r="BP29" s="52">
        <v>22</v>
      </c>
      <c r="BQ29" s="52">
        <v>28</v>
      </c>
      <c r="BR29" s="41">
        <f t="shared" si="30"/>
        <v>127.3</v>
      </c>
      <c r="BS29" s="39">
        <f t="shared" si="31"/>
        <v>6</v>
      </c>
      <c r="BT29" s="42">
        <v>46</v>
      </c>
      <c r="BU29" s="54">
        <v>3862.91</v>
      </c>
      <c r="BV29" s="54">
        <v>7005</v>
      </c>
      <c r="BW29" s="41">
        <f t="shared" si="34"/>
        <v>181.3</v>
      </c>
      <c r="BX29" s="42">
        <f t="shared" si="35"/>
        <v>3142.09</v>
      </c>
      <c r="BY29" s="14"/>
    </row>
    <row r="30" spans="1:77" s="20" customFormat="1" ht="21.75" customHeight="1">
      <c r="A30" s="51" t="s">
        <v>83</v>
      </c>
      <c r="B30" s="52">
        <v>1145</v>
      </c>
      <c r="C30" s="53">
        <v>1150</v>
      </c>
      <c r="D30" s="40">
        <f t="shared" si="0"/>
        <v>100.43668122270742</v>
      </c>
      <c r="E30" s="39">
        <f t="shared" si="1"/>
        <v>5</v>
      </c>
      <c r="F30" s="52">
        <v>628</v>
      </c>
      <c r="G30" s="52">
        <v>664</v>
      </c>
      <c r="H30" s="40">
        <f t="shared" si="2"/>
        <v>105.73248407643312</v>
      </c>
      <c r="I30" s="39">
        <f t="shared" si="3"/>
        <v>36</v>
      </c>
      <c r="J30" s="52">
        <v>847</v>
      </c>
      <c r="K30" s="52">
        <v>883</v>
      </c>
      <c r="L30" s="40">
        <f t="shared" si="4"/>
        <v>104.25029515938607</v>
      </c>
      <c r="M30" s="39">
        <f t="shared" si="5"/>
        <v>36</v>
      </c>
      <c r="N30" s="54">
        <v>259</v>
      </c>
      <c r="O30" s="52">
        <v>373</v>
      </c>
      <c r="P30" s="41">
        <f t="shared" si="6"/>
        <v>144.01544401544402</v>
      </c>
      <c r="Q30" s="42">
        <f t="shared" si="7"/>
        <v>114</v>
      </c>
      <c r="R30" s="197">
        <v>30.6</v>
      </c>
      <c r="S30" s="197">
        <v>42.2</v>
      </c>
      <c r="T30" s="40">
        <f t="shared" si="32"/>
        <v>11.600000000000001</v>
      </c>
      <c r="U30" s="52">
        <v>306</v>
      </c>
      <c r="V30" s="54">
        <v>306</v>
      </c>
      <c r="W30" s="41">
        <f t="shared" si="8"/>
        <v>100</v>
      </c>
      <c r="X30" s="39">
        <f t="shared" si="9"/>
        <v>0</v>
      </c>
      <c r="Y30" s="42"/>
      <c r="Z30" s="42"/>
      <c r="AA30" s="41" t="e">
        <f t="shared" si="10"/>
        <v>#DIV/0!</v>
      </c>
      <c r="AB30" s="42">
        <f t="shared" si="36"/>
        <v>0</v>
      </c>
      <c r="AC30" s="190">
        <v>3173</v>
      </c>
      <c r="AD30" s="52">
        <v>1745</v>
      </c>
      <c r="AE30" s="40">
        <f t="shared" si="12"/>
        <v>54.995272612669396</v>
      </c>
      <c r="AF30" s="39">
        <f t="shared" si="13"/>
        <v>-1428</v>
      </c>
      <c r="AG30" s="190">
        <v>1128</v>
      </c>
      <c r="AH30" s="52">
        <v>1109</v>
      </c>
      <c r="AI30" s="40">
        <f t="shared" si="14"/>
        <v>98.31560283687944</v>
      </c>
      <c r="AJ30" s="39">
        <f t="shared" si="15"/>
        <v>-19</v>
      </c>
      <c r="AK30" s="190">
        <v>1295</v>
      </c>
      <c r="AL30" s="53">
        <v>463</v>
      </c>
      <c r="AM30" s="40">
        <f t="shared" si="16"/>
        <v>35.75289575289575</v>
      </c>
      <c r="AN30" s="39">
        <f t="shared" si="17"/>
        <v>-832</v>
      </c>
      <c r="AO30" s="52">
        <v>238</v>
      </c>
      <c r="AP30" s="52">
        <v>248</v>
      </c>
      <c r="AQ30" s="41">
        <f t="shared" si="18"/>
        <v>104.20168067226892</v>
      </c>
      <c r="AR30" s="39">
        <f t="shared" si="19"/>
        <v>10</v>
      </c>
      <c r="AS30" s="45">
        <f t="shared" si="20"/>
        <v>-2761</v>
      </c>
      <c r="AT30" s="46">
        <f t="shared" si="21"/>
        <v>-3236</v>
      </c>
      <c r="AU30" s="46">
        <v>3567</v>
      </c>
      <c r="AV30" s="47">
        <v>3950</v>
      </c>
      <c r="AW30" s="55">
        <v>150</v>
      </c>
      <c r="AX30" s="55">
        <v>151</v>
      </c>
      <c r="AY30" s="49">
        <f t="shared" si="33"/>
        <v>100.7</v>
      </c>
      <c r="AZ30" s="48">
        <f t="shared" si="22"/>
        <v>1</v>
      </c>
      <c r="BA30" s="56">
        <v>905</v>
      </c>
      <c r="BB30" s="52">
        <v>941</v>
      </c>
      <c r="BC30" s="41">
        <f t="shared" si="23"/>
        <v>104</v>
      </c>
      <c r="BD30" s="39">
        <f t="shared" si="24"/>
        <v>36</v>
      </c>
      <c r="BE30" s="52">
        <v>339</v>
      </c>
      <c r="BF30" s="52">
        <v>436</v>
      </c>
      <c r="BG30" s="41">
        <f t="shared" si="25"/>
        <v>128.61356932153393</v>
      </c>
      <c r="BH30" s="39">
        <f t="shared" si="26"/>
        <v>97</v>
      </c>
      <c r="BI30" s="52">
        <v>266</v>
      </c>
      <c r="BJ30" s="52">
        <v>355</v>
      </c>
      <c r="BK30" s="41">
        <f t="shared" si="27"/>
        <v>133.45864661654133</v>
      </c>
      <c r="BL30" s="39">
        <f t="shared" si="28"/>
        <v>89</v>
      </c>
      <c r="BM30" s="57">
        <v>2707.446808510638</v>
      </c>
      <c r="BN30" s="52">
        <v>3383.3836858006043</v>
      </c>
      <c r="BO30" s="39">
        <f t="shared" si="29"/>
        <v>675.9368772899661</v>
      </c>
      <c r="BP30" s="52">
        <v>18</v>
      </c>
      <c r="BQ30" s="52">
        <v>55</v>
      </c>
      <c r="BR30" s="41">
        <f t="shared" si="30"/>
        <v>305.6</v>
      </c>
      <c r="BS30" s="39">
        <f t="shared" si="31"/>
        <v>37</v>
      </c>
      <c r="BT30" s="42">
        <v>44</v>
      </c>
      <c r="BU30" s="54">
        <v>4642.44</v>
      </c>
      <c r="BV30" s="54">
        <v>5956.89</v>
      </c>
      <c r="BW30" s="41">
        <f t="shared" si="34"/>
        <v>128.3</v>
      </c>
      <c r="BX30" s="42">
        <f t="shared" si="35"/>
        <v>1314.4500000000007</v>
      </c>
      <c r="BY30" s="14"/>
    </row>
    <row r="31" spans="1:77" s="60" customFormat="1" ht="21.75" customHeight="1">
      <c r="A31" s="51" t="s">
        <v>84</v>
      </c>
      <c r="B31" s="52">
        <v>6466</v>
      </c>
      <c r="C31" s="53">
        <v>4981</v>
      </c>
      <c r="D31" s="40">
        <f t="shared" si="0"/>
        <v>77.03371481596041</v>
      </c>
      <c r="E31" s="39">
        <f t="shared" si="1"/>
        <v>-1485</v>
      </c>
      <c r="F31" s="52">
        <v>3630</v>
      </c>
      <c r="G31" s="52">
        <v>2726</v>
      </c>
      <c r="H31" s="40">
        <f t="shared" si="2"/>
        <v>75.09641873278237</v>
      </c>
      <c r="I31" s="39">
        <f t="shared" si="3"/>
        <v>-904</v>
      </c>
      <c r="J31" s="52">
        <v>4072</v>
      </c>
      <c r="K31" s="52">
        <v>4290</v>
      </c>
      <c r="L31" s="40">
        <f t="shared" si="4"/>
        <v>105.35363457760315</v>
      </c>
      <c r="M31" s="39">
        <f t="shared" si="5"/>
        <v>218</v>
      </c>
      <c r="N31" s="54">
        <v>2567</v>
      </c>
      <c r="O31" s="52">
        <v>2941</v>
      </c>
      <c r="P31" s="41">
        <f t="shared" si="6"/>
        <v>114.56953642384107</v>
      </c>
      <c r="Q31" s="42">
        <f t="shared" si="7"/>
        <v>374</v>
      </c>
      <c r="R31" s="197">
        <v>63</v>
      </c>
      <c r="S31" s="197">
        <v>68.6</v>
      </c>
      <c r="T31" s="40">
        <f t="shared" si="32"/>
        <v>5.599999999999994</v>
      </c>
      <c r="U31" s="52">
        <v>461</v>
      </c>
      <c r="V31" s="54">
        <v>476</v>
      </c>
      <c r="W31" s="41">
        <f t="shared" si="8"/>
        <v>103.2537960954447</v>
      </c>
      <c r="X31" s="39">
        <f t="shared" si="9"/>
        <v>15</v>
      </c>
      <c r="Y31" s="42"/>
      <c r="Z31" s="42"/>
      <c r="AA31" s="41" t="e">
        <f t="shared" si="10"/>
        <v>#DIV/0!</v>
      </c>
      <c r="AB31" s="42">
        <f t="shared" si="36"/>
        <v>0</v>
      </c>
      <c r="AC31" s="190">
        <v>18702</v>
      </c>
      <c r="AD31" s="52">
        <v>10237</v>
      </c>
      <c r="AE31" s="40">
        <f t="shared" si="12"/>
        <v>54.73746123409261</v>
      </c>
      <c r="AF31" s="39">
        <f t="shared" si="13"/>
        <v>-8465</v>
      </c>
      <c r="AG31" s="190">
        <v>6038</v>
      </c>
      <c r="AH31" s="52">
        <v>4367</v>
      </c>
      <c r="AI31" s="40">
        <f t="shared" si="14"/>
        <v>72.32527326929447</v>
      </c>
      <c r="AJ31" s="39">
        <f t="shared" si="15"/>
        <v>-1671</v>
      </c>
      <c r="AK31" s="190">
        <v>6691</v>
      </c>
      <c r="AL31" s="53">
        <v>4420</v>
      </c>
      <c r="AM31" s="40">
        <f t="shared" si="16"/>
        <v>66.05888506949634</v>
      </c>
      <c r="AN31" s="39">
        <f t="shared" si="17"/>
        <v>-2271</v>
      </c>
      <c r="AO31" s="52">
        <v>592</v>
      </c>
      <c r="AP31" s="52">
        <v>554</v>
      </c>
      <c r="AQ31" s="41">
        <f t="shared" si="18"/>
        <v>93.58108108108108</v>
      </c>
      <c r="AR31" s="39">
        <f t="shared" si="19"/>
        <v>-38</v>
      </c>
      <c r="AS31" s="45">
        <f t="shared" si="20"/>
        <v>-1830</v>
      </c>
      <c r="AT31" s="46">
        <f t="shared" si="21"/>
        <v>-2315</v>
      </c>
      <c r="AU31" s="46">
        <v>5760</v>
      </c>
      <c r="AV31" s="47">
        <v>5289</v>
      </c>
      <c r="AW31" s="55">
        <v>1432</v>
      </c>
      <c r="AX31" s="55">
        <v>1287</v>
      </c>
      <c r="AY31" s="49">
        <f t="shared" si="33"/>
        <v>89.9</v>
      </c>
      <c r="AZ31" s="48">
        <f t="shared" si="22"/>
        <v>-145</v>
      </c>
      <c r="BA31" s="56">
        <v>9800</v>
      </c>
      <c r="BB31" s="52">
        <v>10841</v>
      </c>
      <c r="BC31" s="41">
        <f t="shared" si="23"/>
        <v>110.6</v>
      </c>
      <c r="BD31" s="39">
        <f t="shared" si="24"/>
        <v>1041</v>
      </c>
      <c r="BE31" s="52">
        <v>2536</v>
      </c>
      <c r="BF31" s="52">
        <v>2007</v>
      </c>
      <c r="BG31" s="41">
        <f t="shared" si="25"/>
        <v>79.1403785488959</v>
      </c>
      <c r="BH31" s="39">
        <f t="shared" si="26"/>
        <v>-529</v>
      </c>
      <c r="BI31" s="52">
        <v>2201</v>
      </c>
      <c r="BJ31" s="52">
        <v>1718</v>
      </c>
      <c r="BK31" s="41">
        <f t="shared" si="27"/>
        <v>78.05542935029533</v>
      </c>
      <c r="BL31" s="39">
        <f t="shared" si="28"/>
        <v>-483</v>
      </c>
      <c r="BM31" s="57">
        <v>3240.2551693796745</v>
      </c>
      <c r="BN31" s="52">
        <v>4317.329700272479</v>
      </c>
      <c r="BO31" s="39">
        <f t="shared" si="29"/>
        <v>1077.074530892805</v>
      </c>
      <c r="BP31" s="52">
        <v>1194</v>
      </c>
      <c r="BQ31" s="52">
        <v>1226</v>
      </c>
      <c r="BR31" s="41">
        <f t="shared" si="30"/>
        <v>102.7</v>
      </c>
      <c r="BS31" s="39">
        <f t="shared" si="31"/>
        <v>32</v>
      </c>
      <c r="BT31" s="42">
        <v>402</v>
      </c>
      <c r="BU31" s="54">
        <v>5369.3</v>
      </c>
      <c r="BV31" s="54">
        <v>6034.85</v>
      </c>
      <c r="BW31" s="41">
        <f t="shared" si="34"/>
        <v>112.4</v>
      </c>
      <c r="BX31" s="42">
        <f t="shared" si="35"/>
        <v>665.5500000000002</v>
      </c>
      <c r="BY31" s="14"/>
    </row>
    <row r="32" spans="1:77" s="20" customFormat="1" ht="21.75" customHeight="1">
      <c r="A32" s="61" t="s">
        <v>85</v>
      </c>
      <c r="B32" s="52">
        <v>4466</v>
      </c>
      <c r="C32" s="53">
        <v>3501</v>
      </c>
      <c r="D32" s="40">
        <f t="shared" si="0"/>
        <v>78.3922973578146</v>
      </c>
      <c r="E32" s="39">
        <f t="shared" si="1"/>
        <v>-965</v>
      </c>
      <c r="F32" s="52">
        <v>2120</v>
      </c>
      <c r="G32" s="52">
        <v>2168</v>
      </c>
      <c r="H32" s="40">
        <f t="shared" si="2"/>
        <v>102.26415094339623</v>
      </c>
      <c r="I32" s="39">
        <f t="shared" si="3"/>
        <v>48</v>
      </c>
      <c r="J32" s="52">
        <v>4073</v>
      </c>
      <c r="K32" s="52">
        <v>4627</v>
      </c>
      <c r="L32" s="40">
        <f t="shared" si="4"/>
        <v>113.60176773876749</v>
      </c>
      <c r="M32" s="39">
        <f t="shared" si="5"/>
        <v>554</v>
      </c>
      <c r="N32" s="54">
        <v>2793</v>
      </c>
      <c r="O32" s="52">
        <v>3368</v>
      </c>
      <c r="P32" s="41">
        <f t="shared" si="6"/>
        <v>120.58718224131756</v>
      </c>
      <c r="Q32" s="42">
        <f t="shared" si="7"/>
        <v>575</v>
      </c>
      <c r="R32" s="197">
        <v>68.6</v>
      </c>
      <c r="S32" s="197">
        <v>72.8</v>
      </c>
      <c r="T32" s="40">
        <f t="shared" si="32"/>
        <v>4.200000000000003</v>
      </c>
      <c r="U32" s="52">
        <v>361</v>
      </c>
      <c r="V32" s="54">
        <v>258</v>
      </c>
      <c r="W32" s="41">
        <f t="shared" si="8"/>
        <v>71.46814404432132</v>
      </c>
      <c r="X32" s="39">
        <f t="shared" si="9"/>
        <v>-103</v>
      </c>
      <c r="Y32" s="42"/>
      <c r="Z32" s="42"/>
      <c r="AA32" s="41" t="e">
        <f t="shared" si="10"/>
        <v>#DIV/0!</v>
      </c>
      <c r="AB32" s="42">
        <f t="shared" si="36"/>
        <v>0</v>
      </c>
      <c r="AC32" s="190">
        <v>17861</v>
      </c>
      <c r="AD32" s="52">
        <v>12855</v>
      </c>
      <c r="AE32" s="40">
        <f t="shared" si="12"/>
        <v>71.97245394994681</v>
      </c>
      <c r="AF32" s="39">
        <f t="shared" si="13"/>
        <v>-5006</v>
      </c>
      <c r="AG32" s="190">
        <v>4366</v>
      </c>
      <c r="AH32" s="52">
        <v>3394</v>
      </c>
      <c r="AI32" s="40">
        <f t="shared" si="14"/>
        <v>77.7370590929913</v>
      </c>
      <c r="AJ32" s="39">
        <f t="shared" si="15"/>
        <v>-972</v>
      </c>
      <c r="AK32" s="190">
        <v>8722</v>
      </c>
      <c r="AL32" s="53">
        <v>6186</v>
      </c>
      <c r="AM32" s="40">
        <f t="shared" si="16"/>
        <v>70.92409997706947</v>
      </c>
      <c r="AN32" s="39">
        <f t="shared" si="17"/>
        <v>-2536</v>
      </c>
      <c r="AO32" s="52">
        <v>418</v>
      </c>
      <c r="AP32" s="52">
        <v>413</v>
      </c>
      <c r="AQ32" s="41">
        <f t="shared" si="18"/>
        <v>98.80382775119617</v>
      </c>
      <c r="AR32" s="39">
        <f t="shared" si="19"/>
        <v>-5</v>
      </c>
      <c r="AS32" s="45">
        <f t="shared" si="20"/>
        <v>1788</v>
      </c>
      <c r="AT32" s="46">
        <f t="shared" si="21"/>
        <v>928</v>
      </c>
      <c r="AU32" s="46">
        <v>1246</v>
      </c>
      <c r="AV32" s="47">
        <v>1271</v>
      </c>
      <c r="AW32" s="55">
        <v>838</v>
      </c>
      <c r="AX32" s="55">
        <v>1166</v>
      </c>
      <c r="AY32" s="49">
        <f t="shared" si="33"/>
        <v>139.1</v>
      </c>
      <c r="AZ32" s="48">
        <f t="shared" si="22"/>
        <v>328</v>
      </c>
      <c r="BA32" s="56">
        <v>7582</v>
      </c>
      <c r="BB32" s="52">
        <v>10070</v>
      </c>
      <c r="BC32" s="41">
        <f t="shared" si="23"/>
        <v>132.8</v>
      </c>
      <c r="BD32" s="39">
        <f t="shared" si="24"/>
        <v>2488</v>
      </c>
      <c r="BE32" s="52">
        <v>1432</v>
      </c>
      <c r="BF32" s="52">
        <v>1302</v>
      </c>
      <c r="BG32" s="41">
        <f t="shared" si="25"/>
        <v>90.92178770949721</v>
      </c>
      <c r="BH32" s="39">
        <f t="shared" si="26"/>
        <v>-130</v>
      </c>
      <c r="BI32" s="52">
        <v>1180</v>
      </c>
      <c r="BJ32" s="52">
        <v>1093</v>
      </c>
      <c r="BK32" s="41">
        <f t="shared" si="27"/>
        <v>92.62711864406779</v>
      </c>
      <c r="BL32" s="39">
        <f t="shared" si="28"/>
        <v>-87</v>
      </c>
      <c r="BM32" s="57">
        <v>3042.834890965732</v>
      </c>
      <c r="BN32" s="52">
        <v>4276.79794520548</v>
      </c>
      <c r="BO32" s="39">
        <f t="shared" si="29"/>
        <v>1233.9630542397476</v>
      </c>
      <c r="BP32" s="52">
        <v>971</v>
      </c>
      <c r="BQ32" s="52">
        <v>1244</v>
      </c>
      <c r="BR32" s="41">
        <f t="shared" si="30"/>
        <v>128.1</v>
      </c>
      <c r="BS32" s="39">
        <f t="shared" si="31"/>
        <v>273</v>
      </c>
      <c r="BT32" s="42">
        <v>334</v>
      </c>
      <c r="BU32" s="54">
        <v>5587.02</v>
      </c>
      <c r="BV32" s="54">
        <v>6040.79</v>
      </c>
      <c r="BW32" s="41">
        <f t="shared" si="34"/>
        <v>108.1</v>
      </c>
      <c r="BX32" s="42">
        <f t="shared" si="35"/>
        <v>453.7699999999995</v>
      </c>
      <c r="BY32" s="14"/>
    </row>
    <row r="33" spans="1:77" s="20" customFormat="1" ht="21.75" customHeight="1">
      <c r="A33" s="51" t="s">
        <v>86</v>
      </c>
      <c r="B33" s="52">
        <v>2170</v>
      </c>
      <c r="C33" s="53">
        <v>1956</v>
      </c>
      <c r="D33" s="40">
        <f t="shared" si="0"/>
        <v>90.13824884792628</v>
      </c>
      <c r="E33" s="39">
        <f t="shared" si="1"/>
        <v>-214</v>
      </c>
      <c r="F33" s="52">
        <v>1026</v>
      </c>
      <c r="G33" s="52">
        <v>923</v>
      </c>
      <c r="H33" s="40">
        <f t="shared" si="2"/>
        <v>89.96101364522417</v>
      </c>
      <c r="I33" s="39">
        <f t="shared" si="3"/>
        <v>-103</v>
      </c>
      <c r="J33" s="52">
        <v>2003</v>
      </c>
      <c r="K33" s="52">
        <v>1996</v>
      </c>
      <c r="L33" s="40">
        <f t="shared" si="4"/>
        <v>99.65052421367947</v>
      </c>
      <c r="M33" s="39">
        <f t="shared" si="5"/>
        <v>-7</v>
      </c>
      <c r="N33" s="54">
        <v>1278</v>
      </c>
      <c r="O33" s="52">
        <v>1347</v>
      </c>
      <c r="P33" s="41">
        <f t="shared" si="6"/>
        <v>105.39906103286386</v>
      </c>
      <c r="Q33" s="42">
        <f t="shared" si="7"/>
        <v>69</v>
      </c>
      <c r="R33" s="197">
        <v>63.8</v>
      </c>
      <c r="S33" s="197">
        <v>67.5</v>
      </c>
      <c r="T33" s="40">
        <f t="shared" si="32"/>
        <v>3.700000000000003</v>
      </c>
      <c r="U33" s="52">
        <v>242</v>
      </c>
      <c r="V33" s="54">
        <v>202</v>
      </c>
      <c r="W33" s="41">
        <f t="shared" si="8"/>
        <v>83.47107438016529</v>
      </c>
      <c r="X33" s="39">
        <f t="shared" si="9"/>
        <v>-40</v>
      </c>
      <c r="Y33" s="42"/>
      <c r="Z33" s="42"/>
      <c r="AA33" s="41" t="e">
        <f t="shared" si="10"/>
        <v>#DIV/0!</v>
      </c>
      <c r="AB33" s="42">
        <f t="shared" si="36"/>
        <v>0</v>
      </c>
      <c r="AC33" s="190">
        <v>6810</v>
      </c>
      <c r="AD33" s="52">
        <v>4663</v>
      </c>
      <c r="AE33" s="40">
        <f t="shared" si="12"/>
        <v>68.47283406754772</v>
      </c>
      <c r="AF33" s="39">
        <f t="shared" si="13"/>
        <v>-2147</v>
      </c>
      <c r="AG33" s="190">
        <v>2129</v>
      </c>
      <c r="AH33" s="52">
        <v>1854</v>
      </c>
      <c r="AI33" s="40">
        <f t="shared" si="14"/>
        <v>87.08313762329732</v>
      </c>
      <c r="AJ33" s="39">
        <f t="shared" si="15"/>
        <v>-275</v>
      </c>
      <c r="AK33" s="190">
        <v>2205</v>
      </c>
      <c r="AL33" s="53">
        <v>703</v>
      </c>
      <c r="AM33" s="40">
        <f t="shared" si="16"/>
        <v>31.882086167800455</v>
      </c>
      <c r="AN33" s="39">
        <f t="shared" si="17"/>
        <v>-1502</v>
      </c>
      <c r="AO33" s="52">
        <v>336</v>
      </c>
      <c r="AP33" s="52">
        <v>338</v>
      </c>
      <c r="AQ33" s="41">
        <f t="shared" si="18"/>
        <v>100.59523809523809</v>
      </c>
      <c r="AR33" s="39">
        <f t="shared" si="19"/>
        <v>2</v>
      </c>
      <c r="AS33" s="46">
        <f t="shared" si="20"/>
        <v>-2560</v>
      </c>
      <c r="AT33" s="46">
        <f t="shared" si="21"/>
        <v>-2640</v>
      </c>
      <c r="AU33" s="46">
        <v>3714</v>
      </c>
      <c r="AV33" s="47">
        <v>3691</v>
      </c>
      <c r="AW33" s="55">
        <v>561</v>
      </c>
      <c r="AX33" s="55">
        <v>593</v>
      </c>
      <c r="AY33" s="49">
        <f t="shared" si="33"/>
        <v>105.7</v>
      </c>
      <c r="AZ33" s="48">
        <f t="shared" si="22"/>
        <v>32</v>
      </c>
      <c r="BA33" s="56">
        <v>2892</v>
      </c>
      <c r="BB33" s="52">
        <v>3125</v>
      </c>
      <c r="BC33" s="41">
        <f t="shared" si="23"/>
        <v>108.1</v>
      </c>
      <c r="BD33" s="39">
        <f t="shared" si="24"/>
        <v>233</v>
      </c>
      <c r="BE33" s="52">
        <v>1016</v>
      </c>
      <c r="BF33" s="52">
        <v>905</v>
      </c>
      <c r="BG33" s="41">
        <f t="shared" si="25"/>
        <v>89.0748031496063</v>
      </c>
      <c r="BH33" s="39">
        <f t="shared" si="26"/>
        <v>-111</v>
      </c>
      <c r="BI33" s="52">
        <v>866</v>
      </c>
      <c r="BJ33" s="52">
        <v>796</v>
      </c>
      <c r="BK33" s="41">
        <f t="shared" si="27"/>
        <v>91.91685912240185</v>
      </c>
      <c r="BL33" s="39">
        <f t="shared" si="28"/>
        <v>-70</v>
      </c>
      <c r="BM33" s="57">
        <v>2109.933035714286</v>
      </c>
      <c r="BN33" s="52">
        <v>2848.2717520858164</v>
      </c>
      <c r="BO33" s="39">
        <f t="shared" si="29"/>
        <v>738.3387163715306</v>
      </c>
      <c r="BP33" s="52">
        <v>176</v>
      </c>
      <c r="BQ33" s="52">
        <v>176</v>
      </c>
      <c r="BR33" s="41">
        <f t="shared" si="30"/>
        <v>100</v>
      </c>
      <c r="BS33" s="39">
        <f t="shared" si="31"/>
        <v>0</v>
      </c>
      <c r="BT33" s="42">
        <v>74</v>
      </c>
      <c r="BU33" s="54">
        <v>4402.67</v>
      </c>
      <c r="BV33" s="54">
        <v>5511.18</v>
      </c>
      <c r="BW33" s="41">
        <f t="shared" si="34"/>
        <v>125.2</v>
      </c>
      <c r="BX33" s="42">
        <f t="shared" si="35"/>
        <v>1108.5100000000002</v>
      </c>
      <c r="BY33" s="14"/>
    </row>
    <row r="34" spans="1:77" s="20" customFormat="1" ht="21.75" customHeight="1">
      <c r="A34" s="51" t="s">
        <v>87</v>
      </c>
      <c r="B34" s="52">
        <v>1296</v>
      </c>
      <c r="C34" s="53">
        <v>1199</v>
      </c>
      <c r="D34" s="40">
        <f t="shared" si="0"/>
        <v>92.51543209876543</v>
      </c>
      <c r="E34" s="39">
        <f t="shared" si="1"/>
        <v>-97</v>
      </c>
      <c r="F34" s="52">
        <v>725</v>
      </c>
      <c r="G34" s="52">
        <v>724</v>
      </c>
      <c r="H34" s="40">
        <f t="shared" si="2"/>
        <v>99.86206896551724</v>
      </c>
      <c r="I34" s="39">
        <f t="shared" si="3"/>
        <v>-1</v>
      </c>
      <c r="J34" s="52">
        <v>2171</v>
      </c>
      <c r="K34" s="52">
        <v>2147</v>
      </c>
      <c r="L34" s="40">
        <f t="shared" si="4"/>
        <v>98.8945186549977</v>
      </c>
      <c r="M34" s="39">
        <f t="shared" si="5"/>
        <v>-24</v>
      </c>
      <c r="N34" s="54">
        <v>1486</v>
      </c>
      <c r="O34" s="52">
        <v>1547</v>
      </c>
      <c r="P34" s="41">
        <f t="shared" si="6"/>
        <v>104.1049798115747</v>
      </c>
      <c r="Q34" s="42">
        <f t="shared" si="7"/>
        <v>61</v>
      </c>
      <c r="R34" s="197">
        <v>68.4</v>
      </c>
      <c r="S34" s="197">
        <v>72.1</v>
      </c>
      <c r="T34" s="40">
        <f t="shared" si="32"/>
        <v>3.6999999999999886</v>
      </c>
      <c r="U34" s="52">
        <v>246</v>
      </c>
      <c r="V34" s="54">
        <v>171</v>
      </c>
      <c r="W34" s="41">
        <f t="shared" si="8"/>
        <v>69.51219512195121</v>
      </c>
      <c r="X34" s="39">
        <f t="shared" si="9"/>
        <v>-75</v>
      </c>
      <c r="Y34" s="42"/>
      <c r="Z34" s="42"/>
      <c r="AA34" s="41" t="e">
        <f t="shared" si="10"/>
        <v>#DIV/0!</v>
      </c>
      <c r="AB34" s="42">
        <f t="shared" si="36"/>
        <v>0</v>
      </c>
      <c r="AC34" s="190">
        <v>5824</v>
      </c>
      <c r="AD34" s="52">
        <v>4964</v>
      </c>
      <c r="AE34" s="40">
        <f t="shared" si="12"/>
        <v>85.23351648351648</v>
      </c>
      <c r="AF34" s="39">
        <f t="shared" si="13"/>
        <v>-860</v>
      </c>
      <c r="AG34" s="190">
        <v>1287</v>
      </c>
      <c r="AH34" s="52">
        <v>1189</v>
      </c>
      <c r="AI34" s="40">
        <f t="shared" si="14"/>
        <v>92.38539238539238</v>
      </c>
      <c r="AJ34" s="39">
        <f t="shared" si="15"/>
        <v>-98</v>
      </c>
      <c r="AK34" s="190">
        <v>2045</v>
      </c>
      <c r="AL34" s="53">
        <v>1249</v>
      </c>
      <c r="AM34" s="40">
        <f t="shared" si="16"/>
        <v>61.075794621026894</v>
      </c>
      <c r="AN34" s="39">
        <f t="shared" si="17"/>
        <v>-796</v>
      </c>
      <c r="AO34" s="52">
        <v>417</v>
      </c>
      <c r="AP34" s="52">
        <v>358</v>
      </c>
      <c r="AQ34" s="41">
        <f t="shared" si="18"/>
        <v>85.85131894484412</v>
      </c>
      <c r="AR34" s="39">
        <f t="shared" si="19"/>
        <v>-59</v>
      </c>
      <c r="AS34" s="62">
        <f t="shared" si="20"/>
        <v>-3077</v>
      </c>
      <c r="AT34" s="63">
        <f t="shared" si="21"/>
        <v>-2704</v>
      </c>
      <c r="AU34" s="63">
        <v>4067</v>
      </c>
      <c r="AV34" s="64">
        <v>3587</v>
      </c>
      <c r="AW34" s="55">
        <v>407</v>
      </c>
      <c r="AX34" s="55">
        <v>412</v>
      </c>
      <c r="AY34" s="49">
        <f t="shared" si="33"/>
        <v>101.2</v>
      </c>
      <c r="AZ34" s="48">
        <f t="shared" si="22"/>
        <v>5</v>
      </c>
      <c r="BA34" s="56">
        <v>2024</v>
      </c>
      <c r="BB34" s="52">
        <v>2837</v>
      </c>
      <c r="BC34" s="41">
        <f t="shared" si="23"/>
        <v>140.2</v>
      </c>
      <c r="BD34" s="39">
        <f t="shared" si="24"/>
        <v>813</v>
      </c>
      <c r="BE34" s="52">
        <v>306</v>
      </c>
      <c r="BF34" s="52">
        <v>316</v>
      </c>
      <c r="BG34" s="41">
        <f t="shared" si="25"/>
        <v>103.26797385620917</v>
      </c>
      <c r="BH34" s="39">
        <f t="shared" si="26"/>
        <v>10</v>
      </c>
      <c r="BI34" s="52">
        <v>265</v>
      </c>
      <c r="BJ34" s="52">
        <v>265</v>
      </c>
      <c r="BK34" s="41">
        <f t="shared" si="27"/>
        <v>100</v>
      </c>
      <c r="BL34" s="39">
        <f t="shared" si="28"/>
        <v>0</v>
      </c>
      <c r="BM34" s="57">
        <v>2643.5064935064934</v>
      </c>
      <c r="BN34" s="52">
        <v>3877.0034843205576</v>
      </c>
      <c r="BO34" s="39">
        <f t="shared" si="29"/>
        <v>1233.4969908140642</v>
      </c>
      <c r="BP34" s="52">
        <v>33</v>
      </c>
      <c r="BQ34" s="52">
        <v>71</v>
      </c>
      <c r="BR34" s="41">
        <f t="shared" si="30"/>
        <v>215.2</v>
      </c>
      <c r="BS34" s="39">
        <f t="shared" si="31"/>
        <v>38</v>
      </c>
      <c r="BT34" s="42">
        <v>16</v>
      </c>
      <c r="BU34" s="54">
        <v>3870.8</v>
      </c>
      <c r="BV34" s="54">
        <v>5484.18</v>
      </c>
      <c r="BW34" s="41">
        <f t="shared" si="34"/>
        <v>141.7</v>
      </c>
      <c r="BX34" s="42">
        <f t="shared" si="35"/>
        <v>1613.38</v>
      </c>
      <c r="BY34" s="14"/>
    </row>
    <row r="35" spans="1:76" s="178" customFormat="1" ht="18.75" customHeight="1">
      <c r="A35" s="51" t="s">
        <v>88</v>
      </c>
      <c r="B35" s="179">
        <v>490</v>
      </c>
      <c r="C35" s="179">
        <v>360</v>
      </c>
      <c r="D35" s="180">
        <f>C35/B35*100</f>
        <v>73.46938775510205</v>
      </c>
      <c r="E35" s="181">
        <f>C35-B35</f>
        <v>-130</v>
      </c>
      <c r="F35" s="179">
        <v>304</v>
      </c>
      <c r="G35" s="179">
        <v>209</v>
      </c>
      <c r="H35" s="180">
        <f>G35/F35*100</f>
        <v>68.75</v>
      </c>
      <c r="I35" s="181">
        <f>G35-F35</f>
        <v>-95</v>
      </c>
      <c r="J35" s="182">
        <v>828</v>
      </c>
      <c r="K35" s="182">
        <v>677</v>
      </c>
      <c r="L35" s="180">
        <f>K35/J35*100</f>
        <v>81.76328502415458</v>
      </c>
      <c r="M35" s="181">
        <f>K35-J35</f>
        <v>-151</v>
      </c>
      <c r="N35" s="179">
        <v>619</v>
      </c>
      <c r="O35" s="179">
        <v>587</v>
      </c>
      <c r="P35" s="183">
        <f>O35/N35*100</f>
        <v>94.83037156704361</v>
      </c>
      <c r="Q35" s="38">
        <f>O35-N35</f>
        <v>-32</v>
      </c>
      <c r="R35" s="198">
        <v>74.8</v>
      </c>
      <c r="S35" s="198">
        <v>86.7</v>
      </c>
      <c r="T35" s="40">
        <f t="shared" si="32"/>
        <v>11.900000000000006</v>
      </c>
      <c r="U35" s="179">
        <v>105</v>
      </c>
      <c r="V35" s="179">
        <v>38</v>
      </c>
      <c r="W35" s="183">
        <f>V35/U35*100</f>
        <v>36.19047619047619</v>
      </c>
      <c r="X35" s="181">
        <f>V35-U35</f>
        <v>-67</v>
      </c>
      <c r="Y35" s="179"/>
      <c r="Z35" s="179"/>
      <c r="AA35" s="179"/>
      <c r="AB35" s="179"/>
      <c r="AC35" s="190">
        <v>4249</v>
      </c>
      <c r="AD35" s="179">
        <v>6361</v>
      </c>
      <c r="AE35" s="180">
        <f>AD35/AC35*100</f>
        <v>149.7058131325018</v>
      </c>
      <c r="AF35" s="181">
        <f>AD35-AC35</f>
        <v>2112</v>
      </c>
      <c r="AG35" s="190">
        <v>435</v>
      </c>
      <c r="AH35" s="179">
        <v>337</v>
      </c>
      <c r="AI35" s="180">
        <f>AH35/AG35*100</f>
        <v>77.47126436781609</v>
      </c>
      <c r="AJ35" s="181">
        <f>AH35-AG35</f>
        <v>-98</v>
      </c>
      <c r="AK35" s="190">
        <v>2466</v>
      </c>
      <c r="AL35" s="179">
        <v>5075</v>
      </c>
      <c r="AM35" s="180">
        <f>AL35/AK35*100</f>
        <v>205.79886455798862</v>
      </c>
      <c r="AN35" s="181">
        <f>AL35-AK35</f>
        <v>2609</v>
      </c>
      <c r="AO35" s="179">
        <v>34</v>
      </c>
      <c r="AP35" s="179">
        <v>42</v>
      </c>
      <c r="AQ35" s="183">
        <f>AP35/AO35*100</f>
        <v>123.52941176470588</v>
      </c>
      <c r="AR35" s="181">
        <f>AP35-AO35</f>
        <v>8</v>
      </c>
      <c r="AS35" s="179"/>
      <c r="AT35" s="179"/>
      <c r="AU35" s="179"/>
      <c r="AV35" s="179"/>
      <c r="AW35" s="179">
        <v>145</v>
      </c>
      <c r="AX35" s="179">
        <v>161</v>
      </c>
      <c r="AY35" s="184">
        <f>ROUND(AX35/AW35*100,1)</f>
        <v>111</v>
      </c>
      <c r="AZ35" s="185">
        <f>AX35-AW35</f>
        <v>16</v>
      </c>
      <c r="BA35" s="186">
        <v>1940</v>
      </c>
      <c r="BB35" s="186">
        <v>2348</v>
      </c>
      <c r="BC35" s="183">
        <f>ROUND(BB35/BA35*100,1)</f>
        <v>121</v>
      </c>
      <c r="BD35" s="181">
        <f>BB35-BA35</f>
        <v>408</v>
      </c>
      <c r="BE35" s="179">
        <v>128</v>
      </c>
      <c r="BF35" s="179">
        <v>145</v>
      </c>
      <c r="BG35" s="183">
        <f>BF35/BE35*100</f>
        <v>113.28125</v>
      </c>
      <c r="BH35" s="181">
        <f>BF35-BE35</f>
        <v>17</v>
      </c>
      <c r="BI35" s="179">
        <v>103</v>
      </c>
      <c r="BJ35" s="179">
        <v>123</v>
      </c>
      <c r="BK35" s="183">
        <f>BJ35/BI35*100</f>
        <v>119.41747572815532</v>
      </c>
      <c r="BL35" s="181">
        <f>BJ35-BI35</f>
        <v>20</v>
      </c>
      <c r="BM35" s="187">
        <v>4094.488188976378</v>
      </c>
      <c r="BN35" s="187">
        <v>4862.878787878788</v>
      </c>
      <c r="BO35" s="181">
        <f t="shared" si="29"/>
        <v>768.3905989024101</v>
      </c>
      <c r="BP35" s="179">
        <v>354</v>
      </c>
      <c r="BQ35" s="179">
        <v>303</v>
      </c>
      <c r="BR35" s="183">
        <f>ROUND(BQ35/BP35*100,1)</f>
        <v>85.6</v>
      </c>
      <c r="BS35" s="181">
        <f>BQ35-BP35</f>
        <v>-51</v>
      </c>
      <c r="BT35" s="210">
        <v>103</v>
      </c>
      <c r="BU35" s="54">
        <v>5934.64</v>
      </c>
      <c r="BV35" s="54">
        <v>8163.23</v>
      </c>
      <c r="BW35" s="41">
        <f t="shared" si="34"/>
        <v>137.6</v>
      </c>
      <c r="BX35" s="42">
        <f t="shared" si="35"/>
        <v>2228.5899999999992</v>
      </c>
    </row>
    <row r="36" spans="5:66" s="65" customFormat="1" ht="12.75"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BA36" s="67"/>
      <c r="BB36" s="67"/>
      <c r="BC36" s="67"/>
      <c r="BD36" s="68"/>
      <c r="BL36" s="69"/>
      <c r="BM36" s="69"/>
      <c r="BN36" s="69"/>
    </row>
    <row r="37" spans="5:66" s="65" customFormat="1" ht="12.75"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BA37" s="67"/>
      <c r="BB37" s="67"/>
      <c r="BC37" s="67"/>
      <c r="BD37" s="68"/>
      <c r="BL37" s="69"/>
      <c r="BM37" s="69"/>
      <c r="BN37" s="69"/>
    </row>
    <row r="38" spans="5:66" s="65" customFormat="1" ht="12.75"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BD38" s="69"/>
      <c r="BL38" s="69"/>
      <c r="BM38" s="69"/>
      <c r="BN38" s="69"/>
    </row>
    <row r="39" spans="5:66" s="65" customFormat="1" ht="12.75"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BL39" s="69"/>
      <c r="BM39" s="69"/>
      <c r="BN39" s="69"/>
    </row>
    <row r="40" spans="5:20" s="65" customFormat="1" ht="12.75"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5:20" s="65" customFormat="1" ht="12.75"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5:20" s="65" customFormat="1" ht="12.75"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="65" customFormat="1" ht="12.75"/>
    <row r="44" s="65" customFormat="1" ht="12.75"/>
    <row r="45" s="65" customFormat="1" ht="12.75"/>
    <row r="46" s="65" customFormat="1" ht="12.75"/>
    <row r="47" s="65" customFormat="1" ht="12.75"/>
    <row r="48" s="65" customFormat="1" ht="12.75"/>
    <row r="49" s="65" customFormat="1" ht="12.75"/>
    <row r="50" s="65" customFormat="1" ht="12.75"/>
    <row r="51" s="65" customFormat="1" ht="12.75"/>
    <row r="52" s="65" customFormat="1" ht="12.75"/>
    <row r="53" s="65" customFormat="1" ht="12.75"/>
    <row r="54" s="65" customFormat="1" ht="12.75"/>
    <row r="55" s="65" customFormat="1" ht="12.75"/>
    <row r="56" s="65" customFormat="1" ht="12.75"/>
    <row r="57" s="65" customFormat="1" ht="12.75"/>
    <row r="58" s="65" customFormat="1" ht="12.75"/>
    <row r="59" s="65" customFormat="1" ht="12.75"/>
    <row r="60" s="65" customFormat="1" ht="12.75"/>
    <row r="61" s="65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</sheetData>
  <sheetProtection/>
  <mergeCells count="81">
    <mergeCell ref="F3:I3"/>
    <mergeCell ref="F4:I5"/>
    <mergeCell ref="BI3:BL3"/>
    <mergeCell ref="BI4:BL5"/>
    <mergeCell ref="BP3:BT4"/>
    <mergeCell ref="BP5:BS5"/>
    <mergeCell ref="R3:T5"/>
    <mergeCell ref="BA3:BD5"/>
    <mergeCell ref="BR6:BS6"/>
    <mergeCell ref="BE6:BE7"/>
    <mergeCell ref="BM6:BM7"/>
    <mergeCell ref="BN6:BN7"/>
    <mergeCell ref="BO6:BO7"/>
    <mergeCell ref="BP6:BP7"/>
    <mergeCell ref="BQ6:BQ7"/>
    <mergeCell ref="BG6:BH6"/>
    <mergeCell ref="BI6:BI7"/>
    <mergeCell ref="BJ6:BJ7"/>
    <mergeCell ref="BK6:BL6"/>
    <mergeCell ref="BC6:BD6"/>
    <mergeCell ref="AX6:AX7"/>
    <mergeCell ref="AY6:AZ6"/>
    <mergeCell ref="BA6:BB6"/>
    <mergeCell ref="AQ6:AR6"/>
    <mergeCell ref="AW6:AW7"/>
    <mergeCell ref="BF6:BF7"/>
    <mergeCell ref="AL6:AL7"/>
    <mergeCell ref="V6:V7"/>
    <mergeCell ref="W6:X6"/>
    <mergeCell ref="Y6:Y7"/>
    <mergeCell ref="Z6:Z7"/>
    <mergeCell ref="AA6:AB6"/>
    <mergeCell ref="AC6:AC7"/>
    <mergeCell ref="L6:M6"/>
    <mergeCell ref="N6:N7"/>
    <mergeCell ref="O6:O7"/>
    <mergeCell ref="P6:Q6"/>
    <mergeCell ref="U6:U7"/>
    <mergeCell ref="AK6:AK7"/>
    <mergeCell ref="R6:R7"/>
    <mergeCell ref="S6:S7"/>
    <mergeCell ref="B1:X1"/>
    <mergeCell ref="B2:X2"/>
    <mergeCell ref="U3:X5"/>
    <mergeCell ref="Y3:AB5"/>
    <mergeCell ref="AC3:AF5"/>
    <mergeCell ref="AM6:AN6"/>
    <mergeCell ref="AG6:AG7"/>
    <mergeCell ref="AG4:AJ5"/>
    <mergeCell ref="AH6:AH7"/>
    <mergeCell ref="AI6:AJ6"/>
    <mergeCell ref="A3:A7"/>
    <mergeCell ref="B3:E5"/>
    <mergeCell ref="J3:M5"/>
    <mergeCell ref="N3:Q5"/>
    <mergeCell ref="B6:B7"/>
    <mergeCell ref="C6:C7"/>
    <mergeCell ref="K6:K7"/>
    <mergeCell ref="D6:E6"/>
    <mergeCell ref="G6:G7"/>
    <mergeCell ref="F6:F7"/>
    <mergeCell ref="BR2:BS2"/>
    <mergeCell ref="AX2:AY2"/>
    <mergeCell ref="BT6:BT7"/>
    <mergeCell ref="BM3:BO5"/>
    <mergeCell ref="AG3:AN3"/>
    <mergeCell ref="BE3:BH5"/>
    <mergeCell ref="AO3:AR5"/>
    <mergeCell ref="AU4:AV5"/>
    <mergeCell ref="AW3:AZ5"/>
    <mergeCell ref="AK4:AN5"/>
    <mergeCell ref="BU3:BX5"/>
    <mergeCell ref="BW6:BX6"/>
    <mergeCell ref="BU6:BU7"/>
    <mergeCell ref="BV6:BV7"/>
    <mergeCell ref="H6:I6"/>
    <mergeCell ref="J6:J7"/>
    <mergeCell ref="AO6:AO7"/>
    <mergeCell ref="AP6:AP7"/>
    <mergeCell ref="AD6:AD7"/>
    <mergeCell ref="AE6:AF6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5" r:id="rId1"/>
  <colBreaks count="2" manualBreakCount="2">
    <brk id="20" max="34" man="1"/>
    <brk id="5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08</cp:lastModifiedBy>
  <cp:lastPrinted>2019-08-01T13:17:40Z</cp:lastPrinted>
  <dcterms:created xsi:type="dcterms:W3CDTF">2017-11-17T08:56:41Z</dcterms:created>
  <dcterms:modified xsi:type="dcterms:W3CDTF">2019-08-21T05:31:19Z</dcterms:modified>
  <cp:category/>
  <cp:version/>
  <cp:contentType/>
  <cp:contentStatus/>
</cp:coreProperties>
</file>