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5" windowWidth="11250" windowHeight="7185" tabRatio="573" activeTab="4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'2'!$B$1:$F$34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'6'!$A$1:$BX$35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<sst xmlns="http://schemas.openxmlformats.org/spreadsheetml/2006/main" count="265" uniqueCount="153">
  <si>
    <t>Показник</t>
  </si>
  <si>
    <t>зміна значення</t>
  </si>
  <si>
    <t>%</t>
  </si>
  <si>
    <t xml:space="preserve"> </t>
  </si>
  <si>
    <t xml:space="preserve"> 2017 р.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</si>
  <si>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</si>
  <si>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</si>
  <si>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</si>
  <si>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</si>
  <si>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</si>
  <si>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</si>
  <si>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</si>
  <si>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</si>
  <si>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</si>
  <si>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</si>
  <si>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</si>
  <si>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</si>
  <si>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</si>
  <si>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</si>
  <si>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</si>
  <si>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</si>
  <si>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</si>
  <si>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</si>
  <si>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</si>
  <si>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</si>
  <si>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</si>
  <si>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</si>
  <si>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</si>
  <si>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</si>
  <si>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</si>
  <si>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</si>
  <si>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</si>
  <si>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</si>
  <si>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</si>
  <si>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</si>
  <si>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</si>
  <si>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</si>
  <si>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</si>
  <si>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</si>
  <si>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</si>
  <si>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</si>
  <si>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</si>
  <si>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</si>
  <si>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</si>
  <si>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</si>
  <si>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</si>
  <si>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</si>
  <si>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</si>
  <si>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</si>
  <si>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</si>
  <si>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</si>
  <si>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</si>
  <si>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</si>
  <si>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</si>
  <si>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</si>
  <si>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</si>
  <si>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</si>
  <si>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</si>
  <si>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</si>
  <si>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</si>
  <si>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</si>
  <si>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</si>
  <si>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</si>
  <si>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</si>
  <si>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</si>
  <si>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</si>
  <si>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</si>
  <si>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</si>
  <si>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</si>
  <si>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</si>
  <si>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</si>
  <si>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</si>
  <si>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</si>
  <si>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</si>
  <si>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</si>
  <si>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</si>
  <si>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</si>
  <si>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</si>
  <si>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</si>
  <si>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</si>
  <si>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</si>
  <si>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</si>
  <si>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</si>
  <si>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</si>
  <si>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</si>
  <si>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</si>
  <si>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</si>
  <si>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</si>
  <si>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</si>
  <si>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</si>
  <si>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</si>
  <si>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</si>
  <si>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</si>
  <si>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</si>
  <si>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</si>
  <si>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</si>
  <si>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</si>
  <si>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</si>
  <si>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</si>
  <si>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</si>
  <si>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</si>
  <si>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</si>
  <si>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</si>
  <si>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</si>
  <si>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</si>
  <si>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</si>
  <si>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</si>
  <si>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 xml:space="preserve">  2018 р.</t>
  </si>
  <si>
    <t xml:space="preserve"> 2019 р.</t>
  </si>
  <si>
    <t>2019 р.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</si>
  <si>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</si>
  <si>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Питома вага працевлашто-           ваних до набуття статусу безробітного,%</t>
  </si>
  <si>
    <t>різ-ниця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</si>
  <si>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</si>
  <si>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</si>
  <si>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1. Мали статус безробітного, тис. осіб</t>
  </si>
  <si>
    <t xml:space="preserve">   1.1. з них зареєстровано з початку року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</si>
  <si>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</si>
  <si>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</si>
  <si>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</si>
  <si>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</si>
  <si>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</si>
  <si>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</si>
  <si>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</si>
  <si>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</si>
  <si>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</si>
  <si>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</si>
  <si>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</si>
  <si>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</si>
  <si>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</si>
  <si>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</si>
  <si>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</si>
  <si>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</si>
  <si>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</si>
  <si>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</si>
  <si>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</si>
  <si>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</si>
  <si>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</si>
  <si>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</si>
  <si>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</si>
  <si>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t>за формою 3-ПН</t>
  </si>
  <si>
    <t>Економічна активність населення у середньому за  2017 - 2018 роки,                                                                                                                                                          за віковими групами, місцем проживання та статтю</t>
  </si>
  <si>
    <t>0</t>
  </si>
  <si>
    <t>568 грн.</t>
  </si>
  <si>
    <t>січень-травень  2018 р.</t>
  </si>
  <si>
    <t>січень-травень 2019 р.</t>
  </si>
  <si>
    <t>Середній розмір допомоги по безробіттю у травні, грн.</t>
  </si>
  <si>
    <t>у січні-травні  2018 - 2019 рр.</t>
  </si>
  <si>
    <t>за січень-травень 2018-2019 рр.</t>
  </si>
  <si>
    <t>Станом на 1 червня</t>
  </si>
  <si>
    <t xml:space="preserve"> + 2,9 в.п.</t>
  </si>
  <si>
    <t>12. Середній розмір допомоги по безробіттю, у травні, грн.</t>
  </si>
  <si>
    <t>871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</si>
</sst>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0" fontId="23" fillId="0" borderId="53" xfId="416" applyFont="1" applyBorder="1" applyAlignment="1">
      <alignment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4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188" fontId="19" fillId="0" borderId="33" xfId="415" applyNumberFormat="1" applyFont="1" applyFill="1" applyBorder="1" applyAlignment="1" applyProtection="1">
      <alignment horizontal="center" vertical="center"/>
      <protection locked="0"/>
    </xf>
    <xf numFmtId="188" fontId="13" fillId="0" borderId="33" xfId="415" applyNumberFormat="1" applyFont="1" applyFill="1" applyBorder="1" applyAlignment="1" applyProtection="1">
      <alignment horizontal="center" vertical="center"/>
      <protection locked="0"/>
    </xf>
    <xf numFmtId="3" fontId="91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" fontId="13" fillId="0" borderId="33" xfId="415" applyNumberFormat="1" applyFont="1" applyFill="1" applyBorder="1" applyAlignment="1" applyProtection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2" fillId="80" borderId="32" xfId="420" applyNumberFormat="1" applyFont="1" applyFill="1" applyBorder="1" applyAlignment="1">
      <alignment horizontal="center" vertical="center"/>
      <protection/>
    </xf>
    <xf numFmtId="188" fontId="93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3" fontId="91" fillId="80" borderId="37" xfId="413" applyNumberFormat="1" applyFont="1" applyFill="1" applyBorder="1" applyAlignment="1">
      <alignment horizontal="center" vertical="center" wrapText="1"/>
      <protection/>
    </xf>
    <xf numFmtId="189" fontId="6" fillId="80" borderId="33" xfId="413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/>
      <protection locked="0"/>
    </xf>
    <xf numFmtId="0" fontId="24" fillId="0" borderId="0" xfId="410" applyFont="1" applyAlignment="1">
      <alignment horizontal="center" vertical="center" wrapText="1"/>
      <protection/>
    </xf>
    <xf numFmtId="0" fontId="40" fillId="0" borderId="55" xfId="419" applyFont="1" applyFill="1" applyBorder="1" applyAlignment="1">
      <alignment horizontal="left" wrapText="1"/>
      <protection/>
    </xf>
    <xf numFmtId="0" fontId="25" fillId="0" borderId="56" xfId="410" applyFont="1" applyFill="1" applyBorder="1" applyAlignment="1">
      <alignment horizontal="center" vertical="center" wrapText="1"/>
      <protection/>
    </xf>
    <xf numFmtId="0" fontId="25" fillId="0" borderId="57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58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58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5" fillId="0" borderId="54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4" fillId="0" borderId="59" xfId="415" applyNumberFormat="1" applyFont="1" applyFill="1" applyBorder="1" applyAlignment="1" applyProtection="1">
      <alignment horizontal="center" vertical="center" wrapText="1"/>
      <protection/>
    </xf>
    <xf numFmtId="1" fontId="14" fillId="0" borderId="58" xfId="415" applyNumberFormat="1" applyFont="1" applyFill="1" applyBorder="1" applyAlignment="1" applyProtection="1">
      <alignment horizontal="center" vertical="center" wrapText="1"/>
      <protection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59" xfId="415" applyNumberFormat="1" applyFont="1" applyFill="1" applyBorder="1" applyAlignment="1" applyProtection="1">
      <alignment horizontal="center" vertical="center" wrapText="1"/>
      <protection/>
    </xf>
    <xf numFmtId="1" fontId="13" fillId="0" borderId="58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1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415" applyNumberFormat="1" applyFont="1" applyFill="1" applyBorder="1" applyAlignment="1" applyProtection="1">
      <alignment horizontal="center"/>
      <protection/>
    </xf>
    <xf numFmtId="1" fontId="2" fillId="0" borderId="62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54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59" xfId="415" applyNumberFormat="1" applyFont="1" applyFill="1" applyBorder="1" applyAlignment="1" applyProtection="1">
      <alignment horizontal="center" vertical="center" wrapText="1"/>
      <protection/>
    </xf>
    <xf numFmtId="1" fontId="13" fillId="80" borderId="58" xfId="415" applyNumberFormat="1" applyFont="1" applyFill="1" applyBorder="1" applyAlignment="1" applyProtection="1">
      <alignment horizontal="center" vertical="center" wrapText="1"/>
      <protection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10.28125" defaultRowHeight="15"/>
  <cols>
    <col min="1" max="1" width="82.421875" style="102" customWidth="1"/>
    <col min="2" max="2" width="23.8515625" style="107" customWidth="1"/>
    <col min="3" max="3" width="24.28125" style="107" customWidth="1"/>
    <col min="4" max="237" width="7.8515625" style="102" customWidth="1"/>
    <col min="238" max="238" width="39.28125" style="102" customWidth="1"/>
    <col min="239" max="16384" width="10.28125" style="102" customWidth="1"/>
  </cols>
  <sheetData>
    <row r="1" spans="1:3" ht="49.5" customHeight="1">
      <c r="A1" s="217" t="s">
        <v>141</v>
      </c>
      <c r="B1" s="217"/>
      <c r="C1" s="217"/>
    </row>
    <row r="2" spans="1:3" ht="38.25" customHeight="1" thickBot="1">
      <c r="A2" s="218" t="s">
        <v>54</v>
      </c>
      <c r="B2" s="218"/>
      <c r="C2" s="218"/>
    </row>
    <row r="3" spans="1:3" s="104" customFormat="1" ht="39" customHeight="1" thickTop="1">
      <c r="A3" s="103"/>
      <c r="B3" s="219" t="s">
        <v>55</v>
      </c>
      <c r="C3" s="220"/>
    </row>
    <row r="4" spans="1:3" s="104" customFormat="1" ht="40.5" customHeight="1" thickBot="1">
      <c r="A4" s="105"/>
      <c r="B4" s="129" t="s">
        <v>4</v>
      </c>
      <c r="C4" s="130" t="s">
        <v>94</v>
      </c>
    </row>
    <row r="5" spans="1:3" s="104" customFormat="1" ht="63" customHeight="1" thickTop="1">
      <c r="A5" s="123" t="s">
        <v>58</v>
      </c>
      <c r="B5" s="112">
        <v>653.3</v>
      </c>
      <c r="C5" s="113">
        <v>656.9</v>
      </c>
    </row>
    <row r="6" spans="1:3" s="104" customFormat="1" ht="48.75" customHeight="1">
      <c r="A6" s="124" t="s">
        <v>57</v>
      </c>
      <c r="B6" s="114">
        <v>61.4</v>
      </c>
      <c r="C6" s="115">
        <v>62</v>
      </c>
    </row>
    <row r="7" spans="1:3" s="104" customFormat="1" ht="57" customHeight="1">
      <c r="A7" s="125" t="s">
        <v>59</v>
      </c>
      <c r="B7" s="116">
        <v>575</v>
      </c>
      <c r="C7" s="117">
        <v>580.6</v>
      </c>
    </row>
    <row r="8" spans="1:3" s="104" customFormat="1" ht="54.75" customHeight="1">
      <c r="A8" s="126" t="s">
        <v>56</v>
      </c>
      <c r="B8" s="118">
        <v>54</v>
      </c>
      <c r="C8" s="119">
        <v>55.1</v>
      </c>
    </row>
    <row r="9" spans="1:3" s="104" customFormat="1" ht="70.5" customHeight="1">
      <c r="A9" s="127" t="s">
        <v>106</v>
      </c>
      <c r="B9" s="120">
        <v>78.3</v>
      </c>
      <c r="C9" s="121">
        <v>73.3</v>
      </c>
    </row>
    <row r="10" spans="1:3" s="104" customFormat="1" ht="60.75" customHeight="1">
      <c r="A10" s="128" t="s">
        <v>60</v>
      </c>
      <c r="B10" s="114">
        <v>12</v>
      </c>
      <c r="C10" s="122">
        <v>11.2</v>
      </c>
    </row>
    <row r="11" spans="1:3" s="108" customFormat="1" ht="15">
      <c r="A11" s="106"/>
      <c r="B11" s="106"/>
      <c r="C11" s="107"/>
    </row>
    <row r="12" spans="1:3" s="110" customFormat="1" ht="12" customHeight="1">
      <c r="A12" s="109"/>
      <c r="B12" s="109"/>
      <c r="C12" s="107"/>
    </row>
    <row r="13" ht="15">
      <c r="A13" s="111"/>
    </row>
    <row r="14" ht="15">
      <c r="A14" s="111"/>
    </row>
    <row r="15" ht="15">
      <c r="A15" s="111"/>
    </row>
    <row r="16" ht="15">
      <c r="A16" s="111"/>
    </row>
    <row r="17" ht="15">
      <c r="A17" s="111"/>
    </row>
    <row r="18" ht="15">
      <c r="A18" s="111"/>
    </row>
    <row r="19" ht="15">
      <c r="A19" s="111"/>
    </row>
    <row r="20" ht="15">
      <c r="A20" s="111"/>
    </row>
    <row r="21" ht="15">
      <c r="A21" s="111"/>
    </row>
    <row r="22" ht="15">
      <c r="A22" s="111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C4" sqref="C4:D5"/>
    </sheetView>
  </sheetViews>
  <sheetFormatPr defaultColWidth="9.140625" defaultRowHeight="15"/>
  <cols>
    <col min="1" max="1" width="1.28515625" style="156" hidden="1" customWidth="1"/>
    <col min="2" max="2" width="42.28125" style="156" customWidth="1"/>
    <col min="3" max="3" width="13.421875" style="156" customWidth="1"/>
    <col min="4" max="4" width="13.8515625" style="156" customWidth="1"/>
    <col min="5" max="5" width="12.8515625" style="156" customWidth="1"/>
    <col min="6" max="6" width="13.8515625" style="156" customWidth="1"/>
    <col min="7" max="7" width="9.140625" style="156" customWidth="1"/>
    <col min="8" max="10" width="0" style="156" hidden="1" customWidth="1"/>
    <col min="11" max="16384" width="9.140625" style="156" customWidth="1"/>
  </cols>
  <sheetData>
    <row r="1" s="131" customFormat="1" ht="10.5" customHeight="1">
      <c r="F1" s="132"/>
    </row>
    <row r="2" spans="1:6" s="133" customFormat="1" ht="51" customHeight="1">
      <c r="A2" s="221" t="s">
        <v>61</v>
      </c>
      <c r="B2" s="221"/>
      <c r="C2" s="221"/>
      <c r="D2" s="221"/>
      <c r="E2" s="221"/>
      <c r="F2" s="221"/>
    </row>
    <row r="3" spans="1:6" s="133" customFormat="1" ht="16.5" customHeight="1">
      <c r="A3" s="134"/>
      <c r="B3" s="134"/>
      <c r="C3" s="134"/>
      <c r="D3" s="134"/>
      <c r="E3" s="134"/>
      <c r="F3" s="135" t="s">
        <v>62</v>
      </c>
    </row>
    <row r="4" spans="1:6" s="133" customFormat="1" ht="24.75" customHeight="1">
      <c r="A4" s="134"/>
      <c r="B4" s="222"/>
      <c r="C4" s="223" t="s">
        <v>144</v>
      </c>
      <c r="D4" s="224" t="s">
        <v>145</v>
      </c>
      <c r="E4" s="224" t="s">
        <v>63</v>
      </c>
      <c r="F4" s="224"/>
    </row>
    <row r="5" spans="1:6" s="133" customFormat="1" ht="54.75" customHeight="1">
      <c r="A5" s="136"/>
      <c r="B5" s="222"/>
      <c r="C5" s="223"/>
      <c r="D5" s="224"/>
      <c r="E5" s="137" t="s">
        <v>2</v>
      </c>
      <c r="F5" s="138" t="s">
        <v>64</v>
      </c>
    </row>
    <row r="6" spans="2:6" s="139" customFormat="1" ht="19.5" customHeight="1">
      <c r="B6" s="140" t="s">
        <v>22</v>
      </c>
      <c r="C6" s="141">
        <v>1</v>
      </c>
      <c r="D6" s="142">
        <v>2</v>
      </c>
      <c r="E6" s="141">
        <v>3</v>
      </c>
      <c r="F6" s="142">
        <v>4</v>
      </c>
    </row>
    <row r="7" spans="2:10" s="143" customFormat="1" ht="27.75" customHeight="1">
      <c r="B7" s="144" t="s">
        <v>66</v>
      </c>
      <c r="C7" s="145">
        <f>SUM(C8:C33)</f>
        <v>1551</v>
      </c>
      <c r="D7" s="145">
        <f>SUM(D8:D33)</f>
        <v>3498</v>
      </c>
      <c r="E7" s="146">
        <f>ROUND(D7/C7*100,1)</f>
        <v>225.5</v>
      </c>
      <c r="F7" s="145">
        <f aca="true" t="shared" si="0" ref="F7:F32">D7-C7</f>
        <v>1947</v>
      </c>
      <c r="I7" s="147"/>
      <c r="J7" s="147"/>
    </row>
    <row r="8" spans="2:10" s="148" customFormat="1" ht="23.25" customHeight="1">
      <c r="B8" s="149" t="s">
        <v>67</v>
      </c>
      <c r="C8" s="150">
        <v>0</v>
      </c>
      <c r="D8" s="150">
        <v>37</v>
      </c>
      <c r="E8" s="151" t="s">
        <v>98</v>
      </c>
      <c r="F8" s="150">
        <f t="shared" si="0"/>
        <v>37</v>
      </c>
      <c r="H8" s="152">
        <f>ROUND(D8/$D$7*100,1)</f>
        <v>1.1</v>
      </c>
      <c r="I8" s="153">
        <f>ROUND(C8/1000,1)</f>
        <v>0</v>
      </c>
      <c r="J8" s="153">
        <f>ROUND(D8/1000,1)</f>
        <v>0</v>
      </c>
    </row>
    <row r="9" spans="2:10" s="148" customFormat="1" ht="23.25" customHeight="1">
      <c r="B9" s="149" t="s">
        <v>68</v>
      </c>
      <c r="C9" s="150">
        <v>0</v>
      </c>
      <c r="D9" s="150">
        <v>145</v>
      </c>
      <c r="E9" s="151" t="s">
        <v>98</v>
      </c>
      <c r="F9" s="150">
        <f t="shared" si="0"/>
        <v>145</v>
      </c>
      <c r="H9" s="152">
        <f aca="true" t="shared" si="1" ref="H9:H33">ROUND(D9/$D$7*100,1)</f>
        <v>4.1</v>
      </c>
      <c r="I9" s="153">
        <f aca="true" t="shared" si="2" ref="I9:J33">ROUND(C9/1000,1)</f>
        <v>0</v>
      </c>
      <c r="J9" s="153">
        <f t="shared" si="2"/>
        <v>0.1</v>
      </c>
    </row>
    <row r="10" spans="2:10" s="148" customFormat="1" ht="23.25" customHeight="1">
      <c r="B10" s="149" t="s">
        <v>69</v>
      </c>
      <c r="C10" s="150">
        <v>0</v>
      </c>
      <c r="D10" s="150">
        <v>0</v>
      </c>
      <c r="E10" s="151" t="s">
        <v>98</v>
      </c>
      <c r="F10" s="150">
        <f t="shared" si="0"/>
        <v>0</v>
      </c>
      <c r="H10" s="154">
        <f t="shared" si="1"/>
        <v>0</v>
      </c>
      <c r="I10" s="153">
        <f t="shared" si="2"/>
        <v>0</v>
      </c>
      <c r="J10" s="153">
        <f t="shared" si="2"/>
        <v>0</v>
      </c>
    </row>
    <row r="11" spans="2:10" s="148" customFormat="1" ht="23.25" customHeight="1">
      <c r="B11" s="149" t="s">
        <v>70</v>
      </c>
      <c r="C11" s="150">
        <v>0</v>
      </c>
      <c r="D11" s="150">
        <v>53</v>
      </c>
      <c r="E11" s="151" t="s">
        <v>98</v>
      </c>
      <c r="F11" s="150">
        <f t="shared" si="0"/>
        <v>53</v>
      </c>
      <c r="H11" s="152">
        <f t="shared" si="1"/>
        <v>1.5</v>
      </c>
      <c r="I11" s="153">
        <f t="shared" si="2"/>
        <v>0</v>
      </c>
      <c r="J11" s="153">
        <f t="shared" si="2"/>
        <v>0.1</v>
      </c>
    </row>
    <row r="12" spans="2:10" s="148" customFormat="1" ht="23.25" customHeight="1">
      <c r="B12" s="149" t="s">
        <v>71</v>
      </c>
      <c r="C12" s="150">
        <v>1</v>
      </c>
      <c r="D12" s="150">
        <v>1</v>
      </c>
      <c r="E12" s="151">
        <f>ROUND(D12/C12*100,1)</f>
        <v>100</v>
      </c>
      <c r="F12" s="150">
        <f t="shared" si="0"/>
        <v>0</v>
      </c>
      <c r="H12" s="154">
        <f t="shared" si="1"/>
        <v>0</v>
      </c>
      <c r="I12" s="153">
        <f t="shared" si="2"/>
        <v>0</v>
      </c>
      <c r="J12" s="153">
        <f t="shared" si="2"/>
        <v>0</v>
      </c>
    </row>
    <row r="13" spans="2:10" s="148" customFormat="1" ht="23.25" customHeight="1">
      <c r="B13" s="149" t="s">
        <v>72</v>
      </c>
      <c r="C13" s="150">
        <v>2</v>
      </c>
      <c r="D13" s="150">
        <v>63</v>
      </c>
      <c r="E13" s="151">
        <f>ROUND(D13/C13*100,1)</f>
        <v>3150</v>
      </c>
      <c r="F13" s="150">
        <f t="shared" si="0"/>
        <v>61</v>
      </c>
      <c r="H13" s="152">
        <f t="shared" si="1"/>
        <v>1.8</v>
      </c>
      <c r="I13" s="153">
        <f t="shared" si="2"/>
        <v>0</v>
      </c>
      <c r="J13" s="153">
        <f t="shared" si="2"/>
        <v>0.1</v>
      </c>
    </row>
    <row r="14" spans="2:10" s="148" customFormat="1" ht="23.25" customHeight="1">
      <c r="B14" s="149" t="s">
        <v>73</v>
      </c>
      <c r="C14" s="150">
        <v>15</v>
      </c>
      <c r="D14" s="150">
        <v>95</v>
      </c>
      <c r="E14" s="151">
        <f>ROUND(D14/C14*100,1)</f>
        <v>633.3</v>
      </c>
      <c r="F14" s="150">
        <f t="shared" si="0"/>
        <v>80</v>
      </c>
      <c r="H14" s="152">
        <f t="shared" si="1"/>
        <v>2.7</v>
      </c>
      <c r="I14" s="153">
        <f t="shared" si="2"/>
        <v>0</v>
      </c>
      <c r="J14" s="153">
        <f t="shared" si="2"/>
        <v>0.1</v>
      </c>
    </row>
    <row r="15" spans="2:10" s="148" customFormat="1" ht="23.25" customHeight="1">
      <c r="B15" s="149" t="s">
        <v>74</v>
      </c>
      <c r="C15" s="150">
        <v>0</v>
      </c>
      <c r="D15" s="150">
        <v>139</v>
      </c>
      <c r="E15" s="151" t="s">
        <v>98</v>
      </c>
      <c r="F15" s="150">
        <f t="shared" si="0"/>
        <v>139</v>
      </c>
      <c r="H15" s="152">
        <f t="shared" si="1"/>
        <v>4</v>
      </c>
      <c r="I15" s="153">
        <f t="shared" si="2"/>
        <v>0</v>
      </c>
      <c r="J15" s="153">
        <f t="shared" si="2"/>
        <v>0.1</v>
      </c>
    </row>
    <row r="16" spans="2:10" s="148" customFormat="1" ht="23.25" customHeight="1">
      <c r="B16" s="149" t="s">
        <v>75</v>
      </c>
      <c r="C16" s="150">
        <v>0</v>
      </c>
      <c r="D16" s="150">
        <v>135</v>
      </c>
      <c r="E16" s="151" t="s">
        <v>98</v>
      </c>
      <c r="F16" s="150">
        <f t="shared" si="0"/>
        <v>135</v>
      </c>
      <c r="H16" s="152">
        <f t="shared" si="1"/>
        <v>3.9</v>
      </c>
      <c r="I16" s="153">
        <f t="shared" si="2"/>
        <v>0</v>
      </c>
      <c r="J16" s="153">
        <f t="shared" si="2"/>
        <v>0.1</v>
      </c>
    </row>
    <row r="17" spans="2:10" s="148" customFormat="1" ht="23.25" customHeight="1">
      <c r="B17" s="149" t="s">
        <v>76</v>
      </c>
      <c r="C17" s="150">
        <v>16</v>
      </c>
      <c r="D17" s="150">
        <v>0</v>
      </c>
      <c r="E17" s="151">
        <f>ROUND(D17/C17*100,1)</f>
        <v>0</v>
      </c>
      <c r="F17" s="150">
        <f t="shared" si="0"/>
        <v>-16</v>
      </c>
      <c r="H17" s="152">
        <f t="shared" si="1"/>
        <v>0</v>
      </c>
      <c r="I17" s="153">
        <f t="shared" si="2"/>
        <v>0</v>
      </c>
      <c r="J17" s="153">
        <f t="shared" si="2"/>
        <v>0</v>
      </c>
    </row>
    <row r="18" spans="2:10" s="148" customFormat="1" ht="23.25" customHeight="1">
      <c r="B18" s="149" t="s">
        <v>77</v>
      </c>
      <c r="C18" s="150">
        <v>4</v>
      </c>
      <c r="D18" s="150">
        <v>60</v>
      </c>
      <c r="E18" s="151">
        <f>ROUND(D18/C18*100,1)</f>
        <v>1500</v>
      </c>
      <c r="F18" s="150">
        <f t="shared" si="0"/>
        <v>56</v>
      </c>
      <c r="H18" s="152">
        <f t="shared" si="1"/>
        <v>1.7</v>
      </c>
      <c r="I18" s="153">
        <f t="shared" si="2"/>
        <v>0</v>
      </c>
      <c r="J18" s="153">
        <f t="shared" si="2"/>
        <v>0.1</v>
      </c>
    </row>
    <row r="19" spans="2:10" s="148" customFormat="1" ht="23.25" customHeight="1">
      <c r="B19" s="149" t="s">
        <v>78</v>
      </c>
      <c r="C19" s="150">
        <v>147</v>
      </c>
      <c r="D19" s="150">
        <v>43</v>
      </c>
      <c r="E19" s="151">
        <f>ROUND(D19/C19*100,1)</f>
        <v>29.3</v>
      </c>
      <c r="F19" s="150">
        <f t="shared" si="0"/>
        <v>-104</v>
      </c>
      <c r="H19" s="154">
        <f t="shared" si="1"/>
        <v>1.2</v>
      </c>
      <c r="I19" s="153">
        <f t="shared" si="2"/>
        <v>0.1</v>
      </c>
      <c r="J19" s="153">
        <f t="shared" si="2"/>
        <v>0</v>
      </c>
    </row>
    <row r="20" spans="2:10" s="148" customFormat="1" ht="23.25" customHeight="1">
      <c r="B20" s="149" t="s">
        <v>79</v>
      </c>
      <c r="C20" s="150">
        <v>34</v>
      </c>
      <c r="D20" s="150">
        <v>24</v>
      </c>
      <c r="E20" s="151">
        <f>ROUND(D20/C20*100,1)</f>
        <v>70.6</v>
      </c>
      <c r="F20" s="150">
        <f t="shared" si="0"/>
        <v>-10</v>
      </c>
      <c r="H20" s="154">
        <f t="shared" si="1"/>
        <v>0.7</v>
      </c>
      <c r="I20" s="153">
        <f t="shared" si="2"/>
        <v>0</v>
      </c>
      <c r="J20" s="153">
        <f t="shared" si="2"/>
        <v>0</v>
      </c>
    </row>
    <row r="21" spans="2:10" s="148" customFormat="1" ht="23.25" customHeight="1">
      <c r="B21" s="149" t="s">
        <v>80</v>
      </c>
      <c r="C21" s="150">
        <v>0</v>
      </c>
      <c r="D21" s="150">
        <v>0</v>
      </c>
      <c r="E21" s="151" t="s">
        <v>98</v>
      </c>
      <c r="F21" s="150">
        <f t="shared" si="0"/>
        <v>0</v>
      </c>
      <c r="H21" s="154">
        <f t="shared" si="1"/>
        <v>0</v>
      </c>
      <c r="I21" s="153">
        <f t="shared" si="2"/>
        <v>0</v>
      </c>
      <c r="J21" s="153">
        <f t="shared" si="2"/>
        <v>0</v>
      </c>
    </row>
    <row r="22" spans="2:10" s="148" customFormat="1" ht="23.25" customHeight="1">
      <c r="B22" s="149" t="s">
        <v>81</v>
      </c>
      <c r="C22" s="150">
        <v>0</v>
      </c>
      <c r="D22" s="150">
        <v>16</v>
      </c>
      <c r="E22" s="151" t="s">
        <v>98</v>
      </c>
      <c r="F22" s="150">
        <f t="shared" si="0"/>
        <v>16</v>
      </c>
      <c r="H22" s="152">
        <f t="shared" si="1"/>
        <v>0.5</v>
      </c>
      <c r="I22" s="153">
        <f t="shared" si="2"/>
        <v>0</v>
      </c>
      <c r="J22" s="153">
        <f t="shared" si="2"/>
        <v>0</v>
      </c>
    </row>
    <row r="23" spans="2:10" s="148" customFormat="1" ht="23.25" customHeight="1">
      <c r="B23" s="149" t="s">
        <v>82</v>
      </c>
      <c r="C23" s="155">
        <v>123</v>
      </c>
      <c r="D23" s="155">
        <v>39</v>
      </c>
      <c r="E23" s="151">
        <f>ROUND(D23/C23*100,1)</f>
        <v>31.7</v>
      </c>
      <c r="F23" s="150">
        <f t="shared" si="0"/>
        <v>-84</v>
      </c>
      <c r="H23" s="152">
        <f t="shared" si="1"/>
        <v>1.1</v>
      </c>
      <c r="I23" s="153">
        <f t="shared" si="2"/>
        <v>0.1</v>
      </c>
      <c r="J23" s="153">
        <f t="shared" si="2"/>
        <v>0</v>
      </c>
    </row>
    <row r="24" spans="2:10" s="148" customFormat="1" ht="23.25" customHeight="1">
      <c r="B24" s="149" t="s">
        <v>83</v>
      </c>
      <c r="C24" s="150">
        <v>70</v>
      </c>
      <c r="D24" s="150">
        <v>144</v>
      </c>
      <c r="E24" s="151">
        <f>ROUND(D24/C24*100,1)</f>
        <v>205.7</v>
      </c>
      <c r="F24" s="150">
        <f t="shared" si="0"/>
        <v>74</v>
      </c>
      <c r="H24" s="152">
        <f t="shared" si="1"/>
        <v>4.1</v>
      </c>
      <c r="I24" s="153">
        <f t="shared" si="2"/>
        <v>0.1</v>
      </c>
      <c r="J24" s="153">
        <f t="shared" si="2"/>
        <v>0.1</v>
      </c>
    </row>
    <row r="25" spans="2:10" s="148" customFormat="1" ht="23.25" customHeight="1">
      <c r="B25" s="149" t="s">
        <v>84</v>
      </c>
      <c r="C25" s="150">
        <v>91</v>
      </c>
      <c r="D25" s="150">
        <v>85</v>
      </c>
      <c r="E25" s="151">
        <f>ROUND(D25/C25*100,1)</f>
        <v>93.4</v>
      </c>
      <c r="F25" s="150">
        <f t="shared" si="0"/>
        <v>-6</v>
      </c>
      <c r="H25" s="152">
        <f t="shared" si="1"/>
        <v>2.4</v>
      </c>
      <c r="I25" s="153">
        <f t="shared" si="2"/>
        <v>0.1</v>
      </c>
      <c r="J25" s="153">
        <f t="shared" si="2"/>
        <v>0.1</v>
      </c>
    </row>
    <row r="26" spans="2:10" s="148" customFormat="1" ht="23.25" customHeight="1">
      <c r="B26" s="149" t="s">
        <v>85</v>
      </c>
      <c r="C26" s="150">
        <v>0</v>
      </c>
      <c r="D26" s="150">
        <v>15</v>
      </c>
      <c r="E26" s="151" t="s">
        <v>98</v>
      </c>
      <c r="F26" s="150">
        <f t="shared" si="0"/>
        <v>15</v>
      </c>
      <c r="H26" s="152">
        <f t="shared" si="1"/>
        <v>0.4</v>
      </c>
      <c r="I26" s="153">
        <f t="shared" si="2"/>
        <v>0</v>
      </c>
      <c r="J26" s="153">
        <f t="shared" si="2"/>
        <v>0</v>
      </c>
    </row>
    <row r="27" spans="2:10" s="148" customFormat="1" ht="23.25" customHeight="1">
      <c r="B27" s="149" t="s">
        <v>86</v>
      </c>
      <c r="C27" s="150">
        <v>0</v>
      </c>
      <c r="D27" s="150">
        <v>28</v>
      </c>
      <c r="E27" s="151" t="s">
        <v>98</v>
      </c>
      <c r="F27" s="150">
        <f t="shared" si="0"/>
        <v>28</v>
      </c>
      <c r="H27" s="152">
        <f t="shared" si="1"/>
        <v>0.8</v>
      </c>
      <c r="I27" s="153">
        <f t="shared" si="2"/>
        <v>0</v>
      </c>
      <c r="J27" s="153">
        <f t="shared" si="2"/>
        <v>0</v>
      </c>
    </row>
    <row r="28" spans="2:10" s="148" customFormat="1" ht="23.25" customHeight="1">
      <c r="B28" s="149" t="s">
        <v>87</v>
      </c>
      <c r="C28" s="150">
        <v>0</v>
      </c>
      <c r="D28" s="150">
        <v>184</v>
      </c>
      <c r="E28" s="151" t="s">
        <v>98</v>
      </c>
      <c r="F28" s="150">
        <f t="shared" si="0"/>
        <v>184</v>
      </c>
      <c r="H28" s="152">
        <f t="shared" si="1"/>
        <v>5.3</v>
      </c>
      <c r="I28" s="153">
        <f t="shared" si="2"/>
        <v>0</v>
      </c>
      <c r="J28" s="153">
        <f t="shared" si="2"/>
        <v>0.2</v>
      </c>
    </row>
    <row r="29" spans="2:10" s="148" customFormat="1" ht="23.25" customHeight="1">
      <c r="B29" s="149" t="s">
        <v>88</v>
      </c>
      <c r="C29" s="150">
        <v>405</v>
      </c>
      <c r="D29" s="150">
        <v>1338</v>
      </c>
      <c r="E29" s="151">
        <f>ROUND(D29/C29*100,1)</f>
        <v>330.4</v>
      </c>
      <c r="F29" s="150">
        <f t="shared" si="0"/>
        <v>933</v>
      </c>
      <c r="H29" s="152">
        <f t="shared" si="1"/>
        <v>38.3</v>
      </c>
      <c r="I29" s="153">
        <f t="shared" si="2"/>
        <v>0.4</v>
      </c>
      <c r="J29" s="153">
        <f t="shared" si="2"/>
        <v>1.3</v>
      </c>
    </row>
    <row r="30" spans="2:10" s="148" customFormat="1" ht="23.25" customHeight="1">
      <c r="B30" s="149" t="s">
        <v>89</v>
      </c>
      <c r="C30" s="150">
        <v>22</v>
      </c>
      <c r="D30" s="150">
        <v>125</v>
      </c>
      <c r="E30" s="151">
        <f>ROUND(D30/C30*100,1)</f>
        <v>568.2</v>
      </c>
      <c r="F30" s="150">
        <f t="shared" si="0"/>
        <v>103</v>
      </c>
      <c r="H30" s="152">
        <f t="shared" si="1"/>
        <v>3.6</v>
      </c>
      <c r="I30" s="153">
        <f t="shared" si="2"/>
        <v>0</v>
      </c>
      <c r="J30" s="153">
        <f t="shared" si="2"/>
        <v>0.1</v>
      </c>
    </row>
    <row r="31" spans="2:10" s="148" customFormat="1" ht="23.25" customHeight="1">
      <c r="B31" s="149" t="s">
        <v>90</v>
      </c>
      <c r="C31" s="150">
        <v>271</v>
      </c>
      <c r="D31" s="150">
        <v>245</v>
      </c>
      <c r="E31" s="151">
        <f>ROUND(D31/C31*100,1)</f>
        <v>90.4</v>
      </c>
      <c r="F31" s="150">
        <f t="shared" si="0"/>
        <v>-26</v>
      </c>
      <c r="H31" s="152">
        <f t="shared" si="1"/>
        <v>7</v>
      </c>
      <c r="I31" s="153">
        <f t="shared" si="2"/>
        <v>0.3</v>
      </c>
      <c r="J31" s="153">
        <f t="shared" si="2"/>
        <v>0.2</v>
      </c>
    </row>
    <row r="32" spans="2:10" s="148" customFormat="1" ht="23.25" customHeight="1">
      <c r="B32" s="149" t="s">
        <v>91</v>
      </c>
      <c r="C32" s="150">
        <v>0</v>
      </c>
      <c r="D32" s="150">
        <v>384</v>
      </c>
      <c r="E32" s="151" t="s">
        <v>98</v>
      </c>
      <c r="F32" s="150">
        <f t="shared" si="0"/>
        <v>384</v>
      </c>
      <c r="H32" s="154">
        <f t="shared" si="1"/>
        <v>11</v>
      </c>
      <c r="I32" s="153">
        <f t="shared" si="2"/>
        <v>0</v>
      </c>
      <c r="J32" s="153">
        <f t="shared" si="2"/>
        <v>0.4</v>
      </c>
    </row>
    <row r="33" spans="2:10" ht="22.5" customHeight="1">
      <c r="B33" s="170" t="s">
        <v>92</v>
      </c>
      <c r="C33" s="171">
        <v>350</v>
      </c>
      <c r="D33" s="171">
        <v>100</v>
      </c>
      <c r="E33" s="151">
        <f>ROUND(D33/C33*100,1)</f>
        <v>28.6</v>
      </c>
      <c r="F33" s="150">
        <f>D33-C33</f>
        <v>-250</v>
      </c>
      <c r="H33" s="156">
        <f t="shared" si="1"/>
        <v>2.9</v>
      </c>
      <c r="I33" s="156">
        <f t="shared" si="2"/>
        <v>0.4</v>
      </c>
      <c r="J33" s="156">
        <f t="shared" si="2"/>
        <v>0.1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9">
      <selection activeCell="D13" sqref="D13:D14"/>
    </sheetView>
  </sheetViews>
  <sheetFormatPr defaultColWidth="8.8515625" defaultRowHeight="15"/>
  <cols>
    <col min="1" max="1" width="44.28125" style="76" customWidth="1"/>
    <col min="2" max="2" width="13.140625" style="76" customWidth="1"/>
    <col min="3" max="3" width="12.8515625" style="76" customWidth="1"/>
    <col min="4" max="4" width="14.28125" style="76" customWidth="1"/>
    <col min="5" max="5" width="15.28125" style="76" customWidth="1"/>
    <col min="6" max="8" width="8.8515625" style="76" customWidth="1"/>
    <col min="9" max="9" width="43.00390625" style="76" customWidth="1"/>
    <col min="10" max="16384" width="8.8515625" style="76" customWidth="1"/>
  </cols>
  <sheetData>
    <row r="1" spans="1:5" s="71" customFormat="1" ht="27.75" customHeight="1">
      <c r="A1" s="225" t="s">
        <v>110</v>
      </c>
      <c r="B1" s="225"/>
      <c r="C1" s="225"/>
      <c r="D1" s="225"/>
      <c r="E1" s="225"/>
    </row>
    <row r="2" spans="1:5" s="71" customFormat="1" ht="21.75" customHeight="1">
      <c r="A2" s="226" t="s">
        <v>23</v>
      </c>
      <c r="B2" s="226"/>
      <c r="C2" s="226"/>
      <c r="D2" s="226"/>
      <c r="E2" s="226"/>
    </row>
    <row r="3" spans="1:5" s="73" customFormat="1" ht="6.75" customHeight="1">
      <c r="A3" s="72"/>
      <c r="B3" s="72"/>
      <c r="C3" s="72"/>
      <c r="D3" s="72"/>
      <c r="E3" s="72"/>
    </row>
    <row r="4" spans="1:5" s="73" customFormat="1" ht="30" customHeight="1">
      <c r="A4" s="227"/>
      <c r="B4" s="223" t="s">
        <v>144</v>
      </c>
      <c r="C4" s="224" t="s">
        <v>145</v>
      </c>
      <c r="D4" s="228" t="s">
        <v>63</v>
      </c>
      <c r="E4" s="228"/>
    </row>
    <row r="5" spans="1:5" s="73" customFormat="1" ht="34.5" customHeight="1">
      <c r="A5" s="227"/>
      <c r="B5" s="223"/>
      <c r="C5" s="224"/>
      <c r="D5" s="158" t="s">
        <v>2</v>
      </c>
      <c r="E5" s="158" t="s">
        <v>65</v>
      </c>
    </row>
    <row r="6" spans="1:5" s="74" customFormat="1" ht="34.5" customHeight="1">
      <c r="A6" s="165" t="s">
        <v>24</v>
      </c>
      <c r="B6" s="166">
        <f>SUM(B7:B25)</f>
        <v>1551</v>
      </c>
      <c r="C6" s="167">
        <f>SUM(C7:C25)</f>
        <v>3498</v>
      </c>
      <c r="D6" s="210">
        <f>C6/B6*100</f>
        <v>225.531914893617</v>
      </c>
      <c r="E6" s="212">
        <f>C6-B6</f>
        <v>1947</v>
      </c>
    </row>
    <row r="7" spans="1:9" ht="39.75" customHeight="1">
      <c r="A7" s="168" t="s">
        <v>25</v>
      </c>
      <c r="B7" s="189">
        <v>11</v>
      </c>
      <c r="C7" s="189">
        <v>165</v>
      </c>
      <c r="D7" s="211">
        <f aca="true" t="shared" si="0" ref="D7:D23">C7/B7*100</f>
        <v>1500</v>
      </c>
      <c r="E7" s="213">
        <f aca="true" t="shared" si="1" ref="E7:E25">C7-B7</f>
        <v>154</v>
      </c>
      <c r="F7" s="196"/>
      <c r="G7" s="75"/>
      <c r="I7" s="77"/>
    </row>
    <row r="8" spans="1:9" ht="44.25" customHeight="1">
      <c r="A8" s="168" t="s">
        <v>26</v>
      </c>
      <c r="B8" s="189">
        <v>0</v>
      </c>
      <c r="C8" s="189">
        <v>0</v>
      </c>
      <c r="D8" s="211" t="s">
        <v>98</v>
      </c>
      <c r="E8" s="213">
        <f t="shared" si="1"/>
        <v>0</v>
      </c>
      <c r="F8" s="196"/>
      <c r="G8" s="75"/>
      <c r="I8" s="77"/>
    </row>
    <row r="9" spans="1:9" s="78" customFormat="1" ht="27" customHeight="1">
      <c r="A9" s="168" t="s">
        <v>27</v>
      </c>
      <c r="B9" s="189">
        <v>36</v>
      </c>
      <c r="C9" s="189">
        <v>660</v>
      </c>
      <c r="D9" s="211">
        <f t="shared" si="0"/>
        <v>1833.3333333333333</v>
      </c>
      <c r="E9" s="213">
        <f t="shared" si="1"/>
        <v>624</v>
      </c>
      <c r="F9" s="196"/>
      <c r="G9" s="75"/>
      <c r="H9" s="76"/>
      <c r="I9" s="77"/>
    </row>
    <row r="10" spans="1:11" ht="43.5" customHeight="1">
      <c r="A10" s="168" t="s">
        <v>28</v>
      </c>
      <c r="B10" s="189">
        <v>0</v>
      </c>
      <c r="C10" s="189">
        <v>0</v>
      </c>
      <c r="D10" s="211" t="s">
        <v>98</v>
      </c>
      <c r="E10" s="213">
        <f t="shared" si="1"/>
        <v>0</v>
      </c>
      <c r="F10" s="196"/>
      <c r="G10" s="75"/>
      <c r="I10" s="77"/>
      <c r="K10" s="79"/>
    </row>
    <row r="11" spans="1:9" ht="42" customHeight="1">
      <c r="A11" s="168" t="s">
        <v>29</v>
      </c>
      <c r="B11" s="189">
        <v>0</v>
      </c>
      <c r="C11" s="189">
        <v>8</v>
      </c>
      <c r="D11" s="211" t="s">
        <v>98</v>
      </c>
      <c r="E11" s="213">
        <f t="shared" si="1"/>
        <v>8</v>
      </c>
      <c r="F11" s="196"/>
      <c r="G11" s="75"/>
      <c r="I11" s="77"/>
    </row>
    <row r="12" spans="1:9" ht="19.5" customHeight="1">
      <c r="A12" s="168" t="s">
        <v>30</v>
      </c>
      <c r="B12" s="189">
        <v>31</v>
      </c>
      <c r="C12" s="189">
        <v>0</v>
      </c>
      <c r="D12" s="211">
        <f t="shared" si="0"/>
        <v>0</v>
      </c>
      <c r="E12" s="213">
        <f t="shared" si="1"/>
        <v>-31</v>
      </c>
      <c r="F12" s="196"/>
      <c r="G12" s="75"/>
      <c r="I12" s="159"/>
    </row>
    <row r="13" spans="1:9" ht="41.25" customHeight="1">
      <c r="A13" s="168" t="s">
        <v>31</v>
      </c>
      <c r="B13" s="189">
        <v>16</v>
      </c>
      <c r="C13" s="189">
        <v>21</v>
      </c>
      <c r="D13" s="211">
        <f t="shared" si="0"/>
        <v>131.25</v>
      </c>
      <c r="E13" s="213">
        <f t="shared" si="1"/>
        <v>5</v>
      </c>
      <c r="F13" s="196"/>
      <c r="G13" s="75"/>
      <c r="I13" s="77"/>
    </row>
    <row r="14" spans="1:9" ht="41.25" customHeight="1">
      <c r="A14" s="168" t="s">
        <v>32</v>
      </c>
      <c r="B14" s="189">
        <v>1</v>
      </c>
      <c r="C14" s="189">
        <v>0</v>
      </c>
      <c r="D14" s="211">
        <f t="shared" si="0"/>
        <v>0</v>
      </c>
      <c r="E14" s="213">
        <f t="shared" si="1"/>
        <v>-1</v>
      </c>
      <c r="F14" s="196"/>
      <c r="G14" s="75"/>
      <c r="I14" s="77"/>
    </row>
    <row r="15" spans="1:9" ht="42" customHeight="1">
      <c r="A15" s="168" t="s">
        <v>33</v>
      </c>
      <c r="B15" s="189">
        <v>0</v>
      </c>
      <c r="C15" s="189">
        <v>0</v>
      </c>
      <c r="D15" s="211" t="s">
        <v>98</v>
      </c>
      <c r="E15" s="213">
        <f t="shared" si="1"/>
        <v>0</v>
      </c>
      <c r="F15" s="196"/>
      <c r="G15" s="75"/>
      <c r="I15" s="77"/>
    </row>
    <row r="16" spans="1:9" ht="23.25" customHeight="1">
      <c r="A16" s="168" t="s">
        <v>34</v>
      </c>
      <c r="B16" s="189">
        <v>96</v>
      </c>
      <c r="C16" s="189">
        <v>0</v>
      </c>
      <c r="D16" s="211">
        <f t="shared" si="0"/>
        <v>0</v>
      </c>
      <c r="E16" s="213">
        <f t="shared" si="1"/>
        <v>-96</v>
      </c>
      <c r="F16" s="196"/>
      <c r="G16" s="75"/>
      <c r="I16" s="77"/>
    </row>
    <row r="17" spans="1:9" ht="22.5" customHeight="1">
      <c r="A17" s="168" t="s">
        <v>35</v>
      </c>
      <c r="B17" s="190">
        <v>2</v>
      </c>
      <c r="C17" s="190">
        <v>0</v>
      </c>
      <c r="D17" s="211">
        <f t="shared" si="0"/>
        <v>0</v>
      </c>
      <c r="E17" s="213">
        <f t="shared" si="1"/>
        <v>-2</v>
      </c>
      <c r="F17" s="196"/>
      <c r="G17" s="75"/>
      <c r="I17" s="77"/>
    </row>
    <row r="18" spans="1:9" ht="22.5" customHeight="1">
      <c r="A18" s="168" t="s">
        <v>36</v>
      </c>
      <c r="B18" s="189">
        <v>0</v>
      </c>
      <c r="C18" s="189">
        <v>12</v>
      </c>
      <c r="D18" s="211" t="s">
        <v>98</v>
      </c>
      <c r="E18" s="213">
        <f t="shared" si="1"/>
        <v>12</v>
      </c>
      <c r="F18" s="196"/>
      <c r="G18" s="75"/>
      <c r="I18" s="77"/>
    </row>
    <row r="19" spans="1:9" ht="38.25" customHeight="1">
      <c r="A19" s="168" t="s">
        <v>37</v>
      </c>
      <c r="B19" s="189">
        <v>0</v>
      </c>
      <c r="C19" s="189">
        <v>24</v>
      </c>
      <c r="D19" s="211" t="s">
        <v>98</v>
      </c>
      <c r="E19" s="213">
        <f t="shared" si="1"/>
        <v>24</v>
      </c>
      <c r="F19" s="196"/>
      <c r="G19" s="75"/>
      <c r="I19" s="160"/>
    </row>
    <row r="20" spans="1:9" ht="35.25" customHeight="1">
      <c r="A20" s="168" t="s">
        <v>38</v>
      </c>
      <c r="B20" s="189">
        <v>315</v>
      </c>
      <c r="C20" s="189">
        <v>0</v>
      </c>
      <c r="D20" s="211">
        <f t="shared" si="0"/>
        <v>0</v>
      </c>
      <c r="E20" s="213">
        <f t="shared" si="1"/>
        <v>-315</v>
      </c>
      <c r="F20" s="196"/>
      <c r="G20" s="75"/>
      <c r="I20" s="77"/>
    </row>
    <row r="21" spans="1:9" ht="41.25" customHeight="1">
      <c r="A21" s="168" t="s">
        <v>39</v>
      </c>
      <c r="B21" s="189">
        <v>432</v>
      </c>
      <c r="C21" s="189">
        <v>1205</v>
      </c>
      <c r="D21" s="211">
        <f t="shared" si="0"/>
        <v>278.93518518518516</v>
      </c>
      <c r="E21" s="213">
        <f t="shared" si="1"/>
        <v>773</v>
      </c>
      <c r="F21" s="196"/>
      <c r="G21" s="75"/>
      <c r="I21" s="77"/>
    </row>
    <row r="22" spans="1:9" ht="19.5" customHeight="1">
      <c r="A22" s="168" t="s">
        <v>40</v>
      </c>
      <c r="B22" s="189">
        <v>201</v>
      </c>
      <c r="C22" s="189">
        <v>127</v>
      </c>
      <c r="D22" s="211">
        <f t="shared" si="0"/>
        <v>63.18407960199005</v>
      </c>
      <c r="E22" s="213">
        <f t="shared" si="1"/>
        <v>-74</v>
      </c>
      <c r="F22" s="196"/>
      <c r="G22" s="75"/>
      <c r="I22" s="77"/>
    </row>
    <row r="23" spans="1:9" ht="39" customHeight="1">
      <c r="A23" s="168" t="s">
        <v>41</v>
      </c>
      <c r="B23" s="189">
        <v>410</v>
      </c>
      <c r="C23" s="189">
        <v>1260</v>
      </c>
      <c r="D23" s="211">
        <f t="shared" si="0"/>
        <v>307.3170731707317</v>
      </c>
      <c r="E23" s="213">
        <f t="shared" si="1"/>
        <v>850</v>
      </c>
      <c r="F23" s="196"/>
      <c r="G23" s="75"/>
      <c r="I23" s="77"/>
    </row>
    <row r="24" spans="1:9" ht="38.25" customHeight="1">
      <c r="A24" s="168" t="s">
        <v>42</v>
      </c>
      <c r="B24" s="189">
        <v>0</v>
      </c>
      <c r="C24" s="189">
        <v>13</v>
      </c>
      <c r="D24" s="211" t="s">
        <v>98</v>
      </c>
      <c r="E24" s="213">
        <f t="shared" si="1"/>
        <v>13</v>
      </c>
      <c r="F24" s="74"/>
      <c r="G24" s="75"/>
      <c r="I24" s="77"/>
    </row>
    <row r="25" spans="1:9" ht="22.5" customHeight="1" thickBot="1">
      <c r="A25" s="169" t="s">
        <v>43</v>
      </c>
      <c r="B25" s="189">
        <v>0</v>
      </c>
      <c r="C25" s="189">
        <v>3</v>
      </c>
      <c r="D25" s="211" t="s">
        <v>98</v>
      </c>
      <c r="E25" s="213">
        <f t="shared" si="1"/>
        <v>3</v>
      </c>
      <c r="F25" s="74"/>
      <c r="G25" s="75"/>
      <c r="I25" s="77"/>
    </row>
    <row r="26" spans="1:9" ht="15.75">
      <c r="A26" s="80"/>
      <c r="B26" s="80"/>
      <c r="C26" s="80"/>
      <c r="D26" s="80"/>
      <c r="E26" s="80"/>
      <c r="I26" s="77"/>
    </row>
    <row r="27" spans="1:5" ht="12.75">
      <c r="A27" s="80"/>
      <c r="B27" s="80"/>
      <c r="C27" s="80"/>
      <c r="D27" s="80"/>
      <c r="E27" s="8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I8" sqref="I8"/>
    </sheetView>
  </sheetViews>
  <sheetFormatPr defaultColWidth="8.8515625" defaultRowHeight="15"/>
  <cols>
    <col min="1" max="1" width="52.8515625" style="76" customWidth="1"/>
    <col min="2" max="2" width="17.7109375" style="76" customWidth="1"/>
    <col min="3" max="3" width="16.7109375" style="76" customWidth="1"/>
    <col min="4" max="4" width="22.00390625" style="76" customWidth="1"/>
    <col min="5" max="5" width="21.57421875" style="76" customWidth="1"/>
    <col min="6" max="6" width="8.8515625" style="76" customWidth="1"/>
    <col min="7" max="7" width="10.8515625" style="76" bestFit="1" customWidth="1"/>
    <col min="8" max="16384" width="8.8515625" style="76" customWidth="1"/>
  </cols>
  <sheetData>
    <row r="1" spans="1:5" s="71" customFormat="1" ht="49.5" customHeight="1">
      <c r="A1" s="229" t="s">
        <v>110</v>
      </c>
      <c r="B1" s="229"/>
      <c r="C1" s="229"/>
      <c r="D1" s="229"/>
      <c r="E1" s="229"/>
    </row>
    <row r="2" spans="1:5" s="71" customFormat="1" ht="20.25" customHeight="1">
      <c r="A2" s="230" t="s">
        <v>44</v>
      </c>
      <c r="B2" s="230"/>
      <c r="C2" s="230"/>
      <c r="D2" s="230"/>
      <c r="E2" s="230"/>
    </row>
    <row r="3" spans="1:5" s="71" customFormat="1" ht="17.25" customHeight="1">
      <c r="A3" s="157"/>
      <c r="B3" s="157"/>
      <c r="C3" s="157"/>
      <c r="D3" s="157"/>
      <c r="E3" s="157"/>
    </row>
    <row r="4" spans="1:5" s="73" customFormat="1" ht="25.5" customHeight="1">
      <c r="A4" s="227"/>
      <c r="B4" s="223" t="s">
        <v>144</v>
      </c>
      <c r="C4" s="224" t="s">
        <v>145</v>
      </c>
      <c r="D4" s="231" t="s">
        <v>63</v>
      </c>
      <c r="E4" s="231"/>
    </row>
    <row r="5" spans="1:5" s="73" customFormat="1" ht="37.5" customHeight="1">
      <c r="A5" s="227"/>
      <c r="B5" s="223"/>
      <c r="C5" s="224"/>
      <c r="D5" s="161" t="s">
        <v>2</v>
      </c>
      <c r="E5" s="161" t="s">
        <v>65</v>
      </c>
    </row>
    <row r="6" spans="1:7" s="82" customFormat="1" ht="34.5" customHeight="1">
      <c r="A6" s="162" t="s">
        <v>24</v>
      </c>
      <c r="B6" s="81">
        <f>SUM(B7:B15)</f>
        <v>1551</v>
      </c>
      <c r="C6" s="81">
        <f>SUM(C7:C15)</f>
        <v>3498</v>
      </c>
      <c r="D6" s="206">
        <f>C6/B6*100</f>
        <v>225.531914893617</v>
      </c>
      <c r="E6" s="208">
        <f>C6-B6</f>
        <v>1947</v>
      </c>
      <c r="G6" s="83"/>
    </row>
    <row r="7" spans="1:11" ht="51" customHeight="1">
      <c r="A7" s="163" t="s">
        <v>45</v>
      </c>
      <c r="B7" s="190">
        <v>283</v>
      </c>
      <c r="C7" s="190">
        <v>772</v>
      </c>
      <c r="D7" s="207">
        <f aca="true" t="shared" si="0" ref="D7:D15">C7/B7*100</f>
        <v>272.791519434629</v>
      </c>
      <c r="E7" s="209">
        <f aca="true" t="shared" si="1" ref="E7:E15">C7-B7</f>
        <v>489</v>
      </c>
      <c r="G7" s="83"/>
      <c r="H7" s="84"/>
      <c r="K7" s="84"/>
    </row>
    <row r="8" spans="1:11" ht="35.25" customHeight="1">
      <c r="A8" s="163" t="s">
        <v>46</v>
      </c>
      <c r="B8" s="189">
        <v>230</v>
      </c>
      <c r="C8" s="189">
        <v>623</v>
      </c>
      <c r="D8" s="207">
        <f t="shared" si="0"/>
        <v>270.8695652173913</v>
      </c>
      <c r="E8" s="209">
        <f t="shared" si="1"/>
        <v>393</v>
      </c>
      <c r="G8" s="83"/>
      <c r="H8" s="84"/>
      <c r="K8" s="84"/>
    </row>
    <row r="9" spans="1:11" s="78" customFormat="1" ht="25.5" customHeight="1">
      <c r="A9" s="163" t="s">
        <v>47</v>
      </c>
      <c r="B9" s="189">
        <v>197</v>
      </c>
      <c r="C9" s="189">
        <v>694</v>
      </c>
      <c r="D9" s="207">
        <f t="shared" si="0"/>
        <v>352.2842639593909</v>
      </c>
      <c r="E9" s="209">
        <f t="shared" si="1"/>
        <v>497</v>
      </c>
      <c r="F9" s="76"/>
      <c r="G9" s="83"/>
      <c r="H9" s="84"/>
      <c r="I9" s="76"/>
      <c r="K9" s="84"/>
    </row>
    <row r="10" spans="1:11" ht="36.75" customHeight="1">
      <c r="A10" s="163" t="s">
        <v>48</v>
      </c>
      <c r="B10" s="189">
        <v>72</v>
      </c>
      <c r="C10" s="189">
        <v>113</v>
      </c>
      <c r="D10" s="207">
        <f t="shared" si="0"/>
        <v>156.94444444444443</v>
      </c>
      <c r="E10" s="209">
        <f t="shared" si="1"/>
        <v>41</v>
      </c>
      <c r="G10" s="83"/>
      <c r="H10" s="84"/>
      <c r="K10" s="84"/>
    </row>
    <row r="11" spans="1:11" ht="28.5" customHeight="1">
      <c r="A11" s="163" t="s">
        <v>49</v>
      </c>
      <c r="B11" s="189">
        <v>262</v>
      </c>
      <c r="C11" s="189">
        <v>491</v>
      </c>
      <c r="D11" s="207">
        <f t="shared" si="0"/>
        <v>187.40458015267177</v>
      </c>
      <c r="E11" s="209">
        <f t="shared" si="1"/>
        <v>229</v>
      </c>
      <c r="G11" s="83"/>
      <c r="H11" s="84"/>
      <c r="K11" s="84"/>
    </row>
    <row r="12" spans="1:11" ht="59.25" customHeight="1">
      <c r="A12" s="163" t="s">
        <v>50</v>
      </c>
      <c r="B12" s="189">
        <v>6</v>
      </c>
      <c r="C12" s="189">
        <v>59</v>
      </c>
      <c r="D12" s="207">
        <f t="shared" si="0"/>
        <v>983.3333333333334</v>
      </c>
      <c r="E12" s="209">
        <f t="shared" si="1"/>
        <v>53</v>
      </c>
      <c r="G12" s="83"/>
      <c r="H12" s="84"/>
      <c r="K12" s="84"/>
    </row>
    <row r="13" spans="1:18" ht="30.75" customHeight="1">
      <c r="A13" s="163" t="s">
        <v>51</v>
      </c>
      <c r="B13" s="189">
        <v>147</v>
      </c>
      <c r="C13" s="189">
        <v>292</v>
      </c>
      <c r="D13" s="207">
        <f t="shared" si="0"/>
        <v>198.63945578231292</v>
      </c>
      <c r="E13" s="209">
        <f t="shared" si="1"/>
        <v>145</v>
      </c>
      <c r="G13" s="83"/>
      <c r="H13" s="84"/>
      <c r="K13" s="84"/>
      <c r="R13" s="85"/>
    </row>
    <row r="14" spans="1:18" ht="75" customHeight="1">
      <c r="A14" s="163" t="s">
        <v>52</v>
      </c>
      <c r="B14" s="189">
        <v>103</v>
      </c>
      <c r="C14" s="189">
        <v>281</v>
      </c>
      <c r="D14" s="207">
        <f t="shared" si="0"/>
        <v>272.81553398058253</v>
      </c>
      <c r="E14" s="209">
        <f t="shared" si="1"/>
        <v>178</v>
      </c>
      <c r="G14" s="83"/>
      <c r="H14" s="84"/>
      <c r="K14" s="84"/>
      <c r="R14" s="85"/>
    </row>
    <row r="15" spans="1:18" ht="33" customHeight="1" thickBot="1">
      <c r="A15" s="164" t="s">
        <v>53</v>
      </c>
      <c r="B15" s="189">
        <v>251</v>
      </c>
      <c r="C15" s="189">
        <v>173</v>
      </c>
      <c r="D15" s="207">
        <f t="shared" si="0"/>
        <v>68.92430278884463</v>
      </c>
      <c r="E15" s="209">
        <f t="shared" si="1"/>
        <v>-78</v>
      </c>
      <c r="G15" s="83"/>
      <c r="H15" s="84"/>
      <c r="K15" s="84"/>
      <c r="R15" s="85"/>
    </row>
    <row r="16" spans="1:18" ht="12.75">
      <c r="A16" s="80"/>
      <c r="B16" s="80"/>
      <c r="C16" s="80"/>
      <c r="D16" s="80"/>
      <c r="R16" s="85"/>
    </row>
    <row r="17" spans="1:18" ht="12.75">
      <c r="A17" s="80"/>
      <c r="B17" s="80"/>
      <c r="C17" s="80"/>
      <c r="D17" s="80"/>
      <c r="R17" s="85"/>
    </row>
    <row r="18" ht="12.75">
      <c r="R18" s="85"/>
    </row>
    <row r="19" ht="12.75">
      <c r="R19" s="85"/>
    </row>
    <row r="20" ht="12.75">
      <c r="R20" s="85"/>
    </row>
    <row r="21" ht="12.75">
      <c r="R21" s="8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16">
      <selection activeCell="G22" sqref="G22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2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2" t="s">
        <v>104</v>
      </c>
      <c r="B1" s="232"/>
      <c r="C1" s="232"/>
      <c r="D1" s="232"/>
      <c r="E1" s="232"/>
    </row>
    <row r="2" spans="1:5" ht="18" customHeight="1">
      <c r="A2" s="233" t="s">
        <v>148</v>
      </c>
      <c r="B2" s="233"/>
      <c r="C2" s="233"/>
      <c r="D2" s="233"/>
      <c r="E2" s="233"/>
    </row>
    <row r="3" spans="1:6" ht="18" customHeight="1">
      <c r="A3" s="234" t="s">
        <v>0</v>
      </c>
      <c r="B3" s="234" t="s">
        <v>97</v>
      </c>
      <c r="C3" s="234" t="s">
        <v>109</v>
      </c>
      <c r="D3" s="235" t="s">
        <v>1</v>
      </c>
      <c r="E3" s="235"/>
      <c r="F3" s="2"/>
    </row>
    <row r="4" spans="1:6" ht="33" customHeight="1">
      <c r="A4" s="234"/>
      <c r="B4" s="234"/>
      <c r="C4" s="234"/>
      <c r="D4" s="70" t="s">
        <v>2</v>
      </c>
      <c r="E4" s="96" t="s">
        <v>93</v>
      </c>
      <c r="F4" s="2"/>
    </row>
    <row r="5" spans="1:6" ht="21" customHeight="1">
      <c r="A5" s="97" t="s">
        <v>115</v>
      </c>
      <c r="B5" s="89">
        <v>39944</v>
      </c>
      <c r="C5" s="89">
        <v>35128</v>
      </c>
      <c r="D5" s="87">
        <f aca="true" t="shared" si="0" ref="D5:D21">ROUND(C5/B5*100,1)</f>
        <v>87.9</v>
      </c>
      <c r="E5" s="174">
        <f aca="true" t="shared" si="1" ref="E5:E21">C5-B5</f>
        <v>-4816</v>
      </c>
      <c r="F5" s="1" t="s">
        <v>3</v>
      </c>
    </row>
    <row r="6" spans="1:5" ht="15.75">
      <c r="A6" s="98" t="s">
        <v>116</v>
      </c>
      <c r="B6" s="172">
        <v>15985</v>
      </c>
      <c r="C6" s="172">
        <v>14870</v>
      </c>
      <c r="D6" s="92">
        <f t="shared" si="0"/>
        <v>93</v>
      </c>
      <c r="E6" s="175">
        <f t="shared" si="1"/>
        <v>-1115</v>
      </c>
    </row>
    <row r="7" spans="1:7" ht="33" customHeight="1">
      <c r="A7" s="97" t="s">
        <v>117</v>
      </c>
      <c r="B7" s="89">
        <v>23767</v>
      </c>
      <c r="C7" s="95">
        <v>22415</v>
      </c>
      <c r="D7" s="87">
        <f t="shared" si="0"/>
        <v>94.3</v>
      </c>
      <c r="E7" s="174">
        <f t="shared" si="1"/>
        <v>-1352</v>
      </c>
      <c r="F7" s="3"/>
      <c r="G7" s="4"/>
    </row>
    <row r="8" spans="1:7" ht="31.5">
      <c r="A8" s="99" t="s">
        <v>118</v>
      </c>
      <c r="B8" s="172">
        <v>10227</v>
      </c>
      <c r="C8" s="173">
        <v>10299</v>
      </c>
      <c r="D8" s="87">
        <f t="shared" si="0"/>
        <v>100.7</v>
      </c>
      <c r="E8" s="174">
        <f t="shared" si="1"/>
        <v>72</v>
      </c>
      <c r="F8" s="3"/>
      <c r="G8" s="4"/>
    </row>
    <row r="9" spans="1:7" ht="33" customHeight="1">
      <c r="A9" s="100" t="s">
        <v>119</v>
      </c>
      <c r="B9" s="93">
        <v>43</v>
      </c>
      <c r="C9" s="93">
        <v>45.9</v>
      </c>
      <c r="D9" s="239" t="s">
        <v>150</v>
      </c>
      <c r="E9" s="240"/>
      <c r="F9" s="5"/>
      <c r="G9" s="4"/>
    </row>
    <row r="10" spans="1:7" ht="33" customHeight="1">
      <c r="A10" s="98" t="s">
        <v>120</v>
      </c>
      <c r="B10" s="172">
        <v>13071</v>
      </c>
      <c r="C10" s="172">
        <v>11707</v>
      </c>
      <c r="D10" s="90">
        <f>ROUND(C10/B10*100,1)</f>
        <v>89.6</v>
      </c>
      <c r="E10" s="90">
        <f>C10-B10</f>
        <v>-1364</v>
      </c>
      <c r="F10" s="5"/>
      <c r="G10" s="4"/>
    </row>
    <row r="11" spans="1:7" ht="33" customHeight="1">
      <c r="A11" s="98" t="s">
        <v>121</v>
      </c>
      <c r="B11" s="172">
        <v>13</v>
      </c>
      <c r="C11" s="172">
        <v>14</v>
      </c>
      <c r="D11" s="90">
        <f>ROUND(C11/B11*100,1)</f>
        <v>107.7</v>
      </c>
      <c r="E11" s="177">
        <f>C11-B11</f>
        <v>1</v>
      </c>
      <c r="F11" s="5"/>
      <c r="G11" s="4"/>
    </row>
    <row r="12" spans="1:7" ht="36" customHeight="1">
      <c r="A12" s="98" t="s">
        <v>122</v>
      </c>
      <c r="B12" s="172">
        <v>307</v>
      </c>
      <c r="C12" s="172">
        <v>507</v>
      </c>
      <c r="D12" s="90">
        <f>ROUND(C12/B12*100,1)</f>
        <v>165.1</v>
      </c>
      <c r="E12" s="177">
        <f>C12-B12</f>
        <v>200</v>
      </c>
      <c r="F12" s="5"/>
      <c r="G12" s="4"/>
    </row>
    <row r="13" spans="1:5" ht="33" customHeight="1">
      <c r="A13" s="98" t="s">
        <v>123</v>
      </c>
      <c r="B13" s="173">
        <v>5863</v>
      </c>
      <c r="C13" s="172">
        <v>5534</v>
      </c>
      <c r="D13" s="92">
        <f t="shared" si="0"/>
        <v>94.4</v>
      </c>
      <c r="E13" s="175">
        <f t="shared" si="1"/>
        <v>-329</v>
      </c>
    </row>
    <row r="14" spans="1:5" ht="16.5" customHeight="1">
      <c r="A14" s="98" t="s">
        <v>124</v>
      </c>
      <c r="B14" s="173">
        <v>2768</v>
      </c>
      <c r="C14" s="172">
        <v>2773</v>
      </c>
      <c r="D14" s="92">
        <f>ROUND(C14/B14*100,1)</f>
        <v>100.2</v>
      </c>
      <c r="E14" s="175">
        <f>C14-B14</f>
        <v>5</v>
      </c>
    </row>
    <row r="15" spans="1:5" ht="17.25" customHeight="1">
      <c r="A15" s="191" t="s">
        <v>125</v>
      </c>
      <c r="B15" s="192">
        <v>206</v>
      </c>
      <c r="C15" s="193">
        <v>119</v>
      </c>
      <c r="D15" s="92">
        <f>ROUND(C15/B15*100,1)</f>
        <v>57.8</v>
      </c>
      <c r="E15" s="175">
        <f>C15-B15</f>
        <v>-87</v>
      </c>
    </row>
    <row r="16" spans="1:6" ht="33.75" customHeight="1">
      <c r="A16" s="97" t="s">
        <v>126</v>
      </c>
      <c r="B16" s="95">
        <v>8267</v>
      </c>
      <c r="C16" s="176">
        <v>8077</v>
      </c>
      <c r="D16" s="87">
        <f t="shared" si="0"/>
        <v>97.7</v>
      </c>
      <c r="E16" s="174">
        <f t="shared" si="1"/>
        <v>-190</v>
      </c>
      <c r="F16" s="6"/>
    </row>
    <row r="17" spans="1:6" ht="33.75" customHeight="1">
      <c r="A17" s="204" t="s">
        <v>113</v>
      </c>
      <c r="B17" s="192">
        <v>109712</v>
      </c>
      <c r="C17" s="214">
        <v>83980</v>
      </c>
      <c r="D17" s="215">
        <f>ROUND(C17/B17*100,1)</f>
        <v>76.5</v>
      </c>
      <c r="E17" s="174">
        <f>C17-B17</f>
        <v>-25732</v>
      </c>
      <c r="F17" s="6"/>
    </row>
    <row r="18" spans="1:6" ht="21.75" customHeight="1">
      <c r="A18" s="204" t="s">
        <v>114</v>
      </c>
      <c r="B18" s="173">
        <v>33504</v>
      </c>
      <c r="C18" s="203">
        <v>30220</v>
      </c>
      <c r="D18" s="87">
        <f>ROUND(C18/B18*100,1)</f>
        <v>90.2</v>
      </c>
      <c r="E18" s="174">
        <f>C18-B18</f>
        <v>-3284</v>
      </c>
      <c r="F18" s="6"/>
    </row>
    <row r="19" spans="1:6" ht="31.5">
      <c r="A19" s="98" t="s">
        <v>127</v>
      </c>
      <c r="B19" s="172">
        <v>5634</v>
      </c>
      <c r="C19" s="172">
        <v>5740</v>
      </c>
      <c r="D19" s="94">
        <f t="shared" si="0"/>
        <v>101.9</v>
      </c>
      <c r="E19" s="175">
        <f t="shared" si="1"/>
        <v>106</v>
      </c>
      <c r="F19" s="7"/>
    </row>
    <row r="20" spans="1:11" ht="15.75">
      <c r="A20" s="97" t="s">
        <v>128</v>
      </c>
      <c r="B20" s="95">
        <v>35476</v>
      </c>
      <c r="C20" s="95">
        <v>39365</v>
      </c>
      <c r="D20" s="87">
        <f t="shared" si="0"/>
        <v>111</v>
      </c>
      <c r="E20" s="174">
        <f t="shared" si="1"/>
        <v>3889</v>
      </c>
      <c r="F20" s="7"/>
      <c r="K20" s="8"/>
    </row>
    <row r="21" spans="1:6" ht="16.5" customHeight="1">
      <c r="A21" s="98" t="s">
        <v>129</v>
      </c>
      <c r="B21" s="173">
        <v>33275</v>
      </c>
      <c r="C21" s="173">
        <v>35666</v>
      </c>
      <c r="D21" s="92">
        <f t="shared" si="0"/>
        <v>107.2</v>
      </c>
      <c r="E21" s="175">
        <f t="shared" si="1"/>
        <v>2391</v>
      </c>
      <c r="F21" s="7"/>
    </row>
    <row r="22" spans="1:5" ht="9" customHeight="1">
      <c r="A22" s="241" t="s">
        <v>149</v>
      </c>
      <c r="B22" s="241"/>
      <c r="C22" s="241"/>
      <c r="D22" s="241"/>
      <c r="E22" s="241"/>
    </row>
    <row r="23" spans="1:5" ht="15.75" customHeight="1">
      <c r="A23" s="242"/>
      <c r="B23" s="242"/>
      <c r="C23" s="242"/>
      <c r="D23" s="242"/>
      <c r="E23" s="242"/>
    </row>
    <row r="24" spans="1:5" ht="12.75" customHeight="1">
      <c r="A24" s="234" t="s">
        <v>0</v>
      </c>
      <c r="B24" s="234" t="s">
        <v>107</v>
      </c>
      <c r="C24" s="234" t="s">
        <v>108</v>
      </c>
      <c r="D24" s="243" t="s">
        <v>1</v>
      </c>
      <c r="E24" s="244"/>
    </row>
    <row r="25" spans="1:5" ht="28.5" customHeight="1">
      <c r="A25" s="234"/>
      <c r="B25" s="234"/>
      <c r="C25" s="234"/>
      <c r="D25" s="70" t="s">
        <v>2</v>
      </c>
      <c r="E25" s="86" t="s">
        <v>95</v>
      </c>
    </row>
    <row r="26" spans="1:8" ht="23.25" customHeight="1">
      <c r="A26" s="97" t="s">
        <v>130</v>
      </c>
      <c r="B26" s="95">
        <v>17722</v>
      </c>
      <c r="C26" s="89">
        <v>16186</v>
      </c>
      <c r="D26" s="87">
        <f>ROUND(C26/B26*100,1)</f>
        <v>91.3</v>
      </c>
      <c r="E26" s="174">
        <f>C26-B26</f>
        <v>-1536</v>
      </c>
      <c r="G26" s="9"/>
      <c r="H26" s="9"/>
    </row>
    <row r="27" spans="1:5" ht="24" customHeight="1">
      <c r="A27" s="97" t="s">
        <v>131</v>
      </c>
      <c r="B27" s="95">
        <v>14502</v>
      </c>
      <c r="C27" s="89">
        <v>13478</v>
      </c>
      <c r="D27" s="87">
        <f>ROUND(C27/B27*100,1)</f>
        <v>92.9</v>
      </c>
      <c r="E27" s="174">
        <f>C27-B27</f>
        <v>-1024</v>
      </c>
    </row>
    <row r="28" spans="1:5" ht="31.5">
      <c r="A28" s="97" t="s">
        <v>151</v>
      </c>
      <c r="B28" s="95">
        <v>2547</v>
      </c>
      <c r="C28" s="89">
        <v>3274.02</v>
      </c>
      <c r="D28" s="87">
        <f>ROUND(C28/B28*100,1)</f>
        <v>128.5</v>
      </c>
      <c r="E28" s="174" t="s">
        <v>143</v>
      </c>
    </row>
    <row r="29" spans="1:5" ht="30" customHeight="1">
      <c r="A29" s="97" t="s">
        <v>132</v>
      </c>
      <c r="B29" s="89">
        <v>4392</v>
      </c>
      <c r="C29" s="89">
        <v>4518</v>
      </c>
      <c r="D29" s="87">
        <f>ROUND(C29/B29*100,1)</f>
        <v>102.9</v>
      </c>
      <c r="E29" s="174">
        <f>C29-B29</f>
        <v>126</v>
      </c>
    </row>
    <row r="30" spans="1:5" ht="31.5" customHeight="1">
      <c r="A30" s="97" t="s">
        <v>133</v>
      </c>
      <c r="B30" s="178" t="s">
        <v>5</v>
      </c>
      <c r="C30" s="178">
        <v>2450</v>
      </c>
      <c r="D30" s="87" t="s">
        <v>5</v>
      </c>
      <c r="E30" s="174" t="s">
        <v>5</v>
      </c>
    </row>
    <row r="31" spans="1:10" ht="33" customHeight="1">
      <c r="A31" s="101" t="s">
        <v>134</v>
      </c>
      <c r="B31" s="89">
        <v>5027</v>
      </c>
      <c r="C31" s="89">
        <v>5897.86</v>
      </c>
      <c r="D31" s="88">
        <f>ROUND(C31/B31*100,1)</f>
        <v>117.3</v>
      </c>
      <c r="E31" s="90" t="s">
        <v>152</v>
      </c>
      <c r="F31" s="7"/>
      <c r="G31" s="7"/>
      <c r="I31" s="7"/>
      <c r="J31" s="10"/>
    </row>
    <row r="32" spans="1:5" ht="31.5" customHeight="1">
      <c r="A32" s="97" t="s">
        <v>135</v>
      </c>
      <c r="B32" s="91">
        <f>B26/B29</f>
        <v>4.035063752276867</v>
      </c>
      <c r="C32" s="89">
        <f>C26/C29</f>
        <v>3.5825586542718018</v>
      </c>
      <c r="D32" s="236" t="s">
        <v>142</v>
      </c>
      <c r="E32" s="237"/>
    </row>
    <row r="33" spans="1:5" ht="33" customHeight="1">
      <c r="A33" s="238"/>
      <c r="B33" s="238"/>
      <c r="C33" s="238"/>
      <c r="D33" s="238"/>
      <c r="E33" s="238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Y42"/>
  <sheetViews>
    <sheetView view="pageBreakPreview" zoomScale="75" zoomScaleNormal="75" zoomScaleSheetLayoutView="75" zoomScalePageLayoutView="0" workbookViewId="0" topLeftCell="W1">
      <selection activeCell="AC9" sqref="AC9:AD9"/>
    </sheetView>
  </sheetViews>
  <sheetFormatPr defaultColWidth="9.140625" defaultRowHeight="15"/>
  <cols>
    <col min="1" max="1" width="35.8515625" style="14" customWidth="1"/>
    <col min="2" max="2" width="10.00390625" style="14" customWidth="1"/>
    <col min="3" max="3" width="10.28125" style="14" customWidth="1"/>
    <col min="4" max="4" width="9.7109375" style="14" customWidth="1"/>
    <col min="5" max="5" width="11.00390625" style="14" customWidth="1"/>
    <col min="6" max="7" width="9.8515625" style="14" customWidth="1"/>
    <col min="8" max="9" width="8.7109375" style="14" customWidth="1"/>
    <col min="10" max="13" width="9.28125" style="14" customWidth="1"/>
    <col min="14" max="17" width="8.8515625" style="14" customWidth="1"/>
    <col min="18" max="19" width="10.140625" style="14" customWidth="1"/>
    <col min="20" max="20" width="11.140625" style="14" customWidth="1"/>
    <col min="21" max="22" width="8.28125" style="14" customWidth="1"/>
    <col min="23" max="23" width="6.421875" style="14" customWidth="1"/>
    <col min="24" max="24" width="7.28125" style="14" customWidth="1"/>
    <col min="25" max="28" width="6.7109375" style="14" hidden="1" customWidth="1"/>
    <col min="29" max="29" width="8.57421875" style="14" customWidth="1"/>
    <col min="30" max="30" width="8.8515625" style="14" customWidth="1"/>
    <col min="31" max="31" width="6.421875" style="14" customWidth="1"/>
    <col min="32" max="32" width="8.421875" style="14" customWidth="1"/>
    <col min="33" max="33" width="8.28125" style="14" customWidth="1"/>
    <col min="34" max="34" width="7.28125" style="14" customWidth="1"/>
    <col min="35" max="35" width="6.7109375" style="14" customWidth="1"/>
    <col min="36" max="36" width="8.28125" style="14" customWidth="1"/>
    <col min="37" max="37" width="7.421875" style="14" customWidth="1"/>
    <col min="38" max="38" width="7.140625" style="14" customWidth="1"/>
    <col min="39" max="39" width="9.00390625" style="14" customWidth="1"/>
    <col min="40" max="40" width="9.8515625" style="14" customWidth="1"/>
    <col min="41" max="41" width="8.57421875" style="14" customWidth="1"/>
    <col min="42" max="42" width="9.421875" style="14" customWidth="1"/>
    <col min="43" max="43" width="7.28125" style="14" customWidth="1"/>
    <col min="44" max="44" width="6.140625" style="14" customWidth="1"/>
    <col min="45" max="48" width="7.421875" style="14" hidden="1" customWidth="1"/>
    <col min="49" max="49" width="7.57421875" style="14" customWidth="1"/>
    <col min="50" max="50" width="8.57421875" style="14" customWidth="1"/>
    <col min="51" max="51" width="7.421875" style="14" customWidth="1"/>
    <col min="52" max="52" width="7.7109375" style="14" customWidth="1"/>
    <col min="53" max="53" width="8.140625" style="14" customWidth="1"/>
    <col min="54" max="54" width="7.57421875" style="14" customWidth="1"/>
    <col min="55" max="55" width="6.7109375" style="14" customWidth="1"/>
    <col min="56" max="56" width="8.140625" style="14" customWidth="1"/>
    <col min="57" max="57" width="8.421875" style="14" customWidth="1"/>
    <col min="58" max="58" width="8.57421875" style="14" customWidth="1"/>
    <col min="59" max="59" width="6.00390625" style="14" customWidth="1"/>
    <col min="60" max="60" width="8.28125" style="14" customWidth="1"/>
    <col min="61" max="61" width="7.57421875" style="14" customWidth="1"/>
    <col min="62" max="62" width="8.28125" style="14" customWidth="1"/>
    <col min="63" max="63" width="6.421875" style="14" customWidth="1"/>
    <col min="64" max="64" width="8.28125" style="14" customWidth="1"/>
    <col min="65" max="65" width="7.57421875" style="14" customWidth="1"/>
    <col min="66" max="66" width="7.8515625" style="14" customWidth="1"/>
    <col min="67" max="67" width="9.57421875" style="14" customWidth="1"/>
    <col min="68" max="68" width="7.00390625" style="14" customWidth="1"/>
    <col min="69" max="69" width="7.8515625" style="14" customWidth="1"/>
    <col min="70" max="70" width="9.140625" style="14" customWidth="1"/>
    <col min="71" max="71" width="8.7109375" style="14" customWidth="1"/>
    <col min="72" max="72" width="8.421875" style="14" customWidth="1"/>
    <col min="73" max="73" width="7.421875" style="14" customWidth="1"/>
    <col min="74" max="74" width="8.421875" style="14" customWidth="1"/>
    <col min="75" max="75" width="8.00390625" style="14" customWidth="1"/>
    <col min="76" max="76" width="7.8515625" style="14" customWidth="1"/>
    <col min="77" max="16384" width="9.140625" style="14" customWidth="1"/>
  </cols>
  <sheetData>
    <row r="1" spans="1:72" ht="21.75" customHeight="1">
      <c r="A1" s="11"/>
      <c r="B1" s="281" t="s">
        <v>105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E1" s="15"/>
      <c r="BG1" s="15"/>
      <c r="BH1" s="15"/>
      <c r="BJ1" s="16"/>
      <c r="BO1" s="16"/>
      <c r="BP1" s="16"/>
      <c r="BT1" s="16"/>
    </row>
    <row r="2" spans="1:71" ht="21.75" customHeight="1" thickBot="1">
      <c r="A2" s="17"/>
      <c r="B2" s="282" t="s">
        <v>147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  <c r="AU2" s="19"/>
      <c r="AV2" s="19"/>
      <c r="AW2" s="19"/>
      <c r="AX2" s="251" t="s">
        <v>7</v>
      </c>
      <c r="AY2" s="251"/>
      <c r="AZ2" s="19"/>
      <c r="BA2" s="19"/>
      <c r="BB2" s="19"/>
      <c r="BC2" s="19"/>
      <c r="BD2" s="19"/>
      <c r="BE2" s="20"/>
      <c r="BF2" s="20"/>
      <c r="BG2" s="20"/>
      <c r="BH2" s="20"/>
      <c r="BI2" s="20"/>
      <c r="BJ2" s="16"/>
      <c r="BM2" s="16"/>
      <c r="BR2" s="250" t="s">
        <v>7</v>
      </c>
      <c r="BS2" s="250"/>
    </row>
    <row r="3" spans="1:76" ht="14.25" customHeight="1">
      <c r="A3" s="277"/>
      <c r="B3" s="245" t="s">
        <v>8</v>
      </c>
      <c r="C3" s="245"/>
      <c r="D3" s="245"/>
      <c r="E3" s="245"/>
      <c r="F3" s="298" t="s">
        <v>136</v>
      </c>
      <c r="G3" s="298"/>
      <c r="H3" s="298"/>
      <c r="I3" s="298"/>
      <c r="J3" s="263" t="s">
        <v>9</v>
      </c>
      <c r="K3" s="264"/>
      <c r="L3" s="264"/>
      <c r="M3" s="265"/>
      <c r="N3" s="253" t="s">
        <v>103</v>
      </c>
      <c r="O3" s="254"/>
      <c r="P3" s="254"/>
      <c r="Q3" s="255"/>
      <c r="R3" s="253" t="s">
        <v>111</v>
      </c>
      <c r="S3" s="254"/>
      <c r="T3" s="255"/>
      <c r="U3" s="263" t="s">
        <v>10</v>
      </c>
      <c r="V3" s="264"/>
      <c r="W3" s="264"/>
      <c r="X3" s="265"/>
      <c r="Y3" s="263" t="s">
        <v>11</v>
      </c>
      <c r="Z3" s="264"/>
      <c r="AA3" s="264"/>
      <c r="AB3" s="265"/>
      <c r="AC3" s="283" t="s">
        <v>12</v>
      </c>
      <c r="AD3" s="284"/>
      <c r="AE3" s="284"/>
      <c r="AF3" s="285"/>
      <c r="AG3" s="262" t="s">
        <v>99</v>
      </c>
      <c r="AH3" s="262"/>
      <c r="AI3" s="262"/>
      <c r="AJ3" s="262"/>
      <c r="AK3" s="262"/>
      <c r="AL3" s="262"/>
      <c r="AM3" s="262"/>
      <c r="AN3" s="262"/>
      <c r="AO3" s="263" t="s">
        <v>13</v>
      </c>
      <c r="AP3" s="264"/>
      <c r="AQ3" s="264"/>
      <c r="AR3" s="265"/>
      <c r="AS3" s="21"/>
      <c r="AT3" s="22"/>
      <c r="AU3" s="22"/>
      <c r="AV3" s="22"/>
      <c r="AW3" s="276" t="s">
        <v>14</v>
      </c>
      <c r="AX3" s="276"/>
      <c r="AY3" s="276"/>
      <c r="AZ3" s="276"/>
      <c r="BA3" s="245" t="s">
        <v>15</v>
      </c>
      <c r="BB3" s="245"/>
      <c r="BC3" s="245"/>
      <c r="BD3" s="245"/>
      <c r="BE3" s="263" t="s">
        <v>16</v>
      </c>
      <c r="BF3" s="264"/>
      <c r="BG3" s="264"/>
      <c r="BH3" s="265"/>
      <c r="BI3" s="298" t="s">
        <v>139</v>
      </c>
      <c r="BJ3" s="298"/>
      <c r="BK3" s="298"/>
      <c r="BL3" s="298"/>
      <c r="BM3" s="253" t="s">
        <v>146</v>
      </c>
      <c r="BN3" s="254"/>
      <c r="BO3" s="255"/>
      <c r="BP3" s="263" t="s">
        <v>17</v>
      </c>
      <c r="BQ3" s="264"/>
      <c r="BR3" s="264"/>
      <c r="BS3" s="264"/>
      <c r="BT3" s="265"/>
      <c r="BU3" s="245" t="s">
        <v>6</v>
      </c>
      <c r="BV3" s="245"/>
      <c r="BW3" s="245"/>
      <c r="BX3" s="245"/>
    </row>
    <row r="4" spans="1:76" ht="38.25" customHeight="1">
      <c r="A4" s="278"/>
      <c r="B4" s="245"/>
      <c r="C4" s="245"/>
      <c r="D4" s="245"/>
      <c r="E4" s="245"/>
      <c r="F4" s="266" t="s">
        <v>137</v>
      </c>
      <c r="G4" s="267"/>
      <c r="H4" s="267"/>
      <c r="I4" s="268"/>
      <c r="J4" s="266"/>
      <c r="K4" s="267"/>
      <c r="L4" s="267"/>
      <c r="M4" s="268"/>
      <c r="N4" s="256"/>
      <c r="O4" s="257"/>
      <c r="P4" s="257"/>
      <c r="Q4" s="258"/>
      <c r="R4" s="256"/>
      <c r="S4" s="257"/>
      <c r="T4" s="258"/>
      <c r="U4" s="266"/>
      <c r="V4" s="267"/>
      <c r="W4" s="267"/>
      <c r="X4" s="268"/>
      <c r="Y4" s="266"/>
      <c r="Z4" s="267"/>
      <c r="AA4" s="267"/>
      <c r="AB4" s="268"/>
      <c r="AC4" s="286"/>
      <c r="AD4" s="287"/>
      <c r="AE4" s="287"/>
      <c r="AF4" s="288"/>
      <c r="AG4" s="262" t="s">
        <v>100</v>
      </c>
      <c r="AH4" s="262"/>
      <c r="AI4" s="262"/>
      <c r="AJ4" s="262"/>
      <c r="AK4" s="262" t="s">
        <v>101</v>
      </c>
      <c r="AL4" s="262"/>
      <c r="AM4" s="262"/>
      <c r="AN4" s="262"/>
      <c r="AO4" s="266"/>
      <c r="AP4" s="267"/>
      <c r="AQ4" s="267"/>
      <c r="AR4" s="268"/>
      <c r="AS4" s="23"/>
      <c r="AT4" s="24"/>
      <c r="AU4" s="272" t="s">
        <v>18</v>
      </c>
      <c r="AV4" s="273"/>
      <c r="AW4" s="276"/>
      <c r="AX4" s="276"/>
      <c r="AY4" s="276"/>
      <c r="AZ4" s="276"/>
      <c r="BA4" s="245"/>
      <c r="BB4" s="245"/>
      <c r="BC4" s="245"/>
      <c r="BD4" s="245"/>
      <c r="BE4" s="266"/>
      <c r="BF4" s="267"/>
      <c r="BG4" s="267"/>
      <c r="BH4" s="268"/>
      <c r="BI4" s="263" t="s">
        <v>138</v>
      </c>
      <c r="BJ4" s="264"/>
      <c r="BK4" s="264"/>
      <c r="BL4" s="265"/>
      <c r="BM4" s="256"/>
      <c r="BN4" s="257"/>
      <c r="BO4" s="258"/>
      <c r="BP4" s="266"/>
      <c r="BQ4" s="267"/>
      <c r="BR4" s="267"/>
      <c r="BS4" s="267"/>
      <c r="BT4" s="268"/>
      <c r="BU4" s="245"/>
      <c r="BV4" s="245"/>
      <c r="BW4" s="245"/>
      <c r="BX4" s="245"/>
    </row>
    <row r="5" spans="1:76" ht="36.75" customHeight="1">
      <c r="A5" s="278"/>
      <c r="B5" s="280"/>
      <c r="C5" s="280"/>
      <c r="D5" s="280"/>
      <c r="E5" s="280"/>
      <c r="F5" s="269"/>
      <c r="G5" s="270"/>
      <c r="H5" s="270"/>
      <c r="I5" s="271"/>
      <c r="J5" s="269"/>
      <c r="K5" s="270"/>
      <c r="L5" s="270"/>
      <c r="M5" s="271"/>
      <c r="N5" s="259"/>
      <c r="O5" s="260"/>
      <c r="P5" s="260"/>
      <c r="Q5" s="261"/>
      <c r="R5" s="259"/>
      <c r="S5" s="260"/>
      <c r="T5" s="261"/>
      <c r="U5" s="269"/>
      <c r="V5" s="270"/>
      <c r="W5" s="270"/>
      <c r="X5" s="271"/>
      <c r="Y5" s="269"/>
      <c r="Z5" s="270"/>
      <c r="AA5" s="270"/>
      <c r="AB5" s="271"/>
      <c r="AC5" s="289"/>
      <c r="AD5" s="290"/>
      <c r="AE5" s="290"/>
      <c r="AF5" s="291"/>
      <c r="AG5" s="262"/>
      <c r="AH5" s="262"/>
      <c r="AI5" s="262"/>
      <c r="AJ5" s="262"/>
      <c r="AK5" s="262"/>
      <c r="AL5" s="262"/>
      <c r="AM5" s="262"/>
      <c r="AN5" s="262"/>
      <c r="AO5" s="269"/>
      <c r="AP5" s="270"/>
      <c r="AQ5" s="270"/>
      <c r="AR5" s="271"/>
      <c r="AS5" s="25"/>
      <c r="AT5" s="26"/>
      <c r="AU5" s="274"/>
      <c r="AV5" s="275"/>
      <c r="AW5" s="276"/>
      <c r="AX5" s="276"/>
      <c r="AY5" s="276"/>
      <c r="AZ5" s="276"/>
      <c r="BA5" s="245"/>
      <c r="BB5" s="245"/>
      <c r="BC5" s="245"/>
      <c r="BD5" s="245"/>
      <c r="BE5" s="269"/>
      <c r="BF5" s="270"/>
      <c r="BG5" s="270"/>
      <c r="BH5" s="271"/>
      <c r="BI5" s="269"/>
      <c r="BJ5" s="270"/>
      <c r="BK5" s="270"/>
      <c r="BL5" s="271"/>
      <c r="BM5" s="259"/>
      <c r="BN5" s="260"/>
      <c r="BO5" s="261"/>
      <c r="BP5" s="245" t="s">
        <v>140</v>
      </c>
      <c r="BQ5" s="245"/>
      <c r="BR5" s="245"/>
      <c r="BS5" s="245"/>
      <c r="BT5" s="205" t="s">
        <v>102</v>
      </c>
      <c r="BU5" s="245"/>
      <c r="BV5" s="245"/>
      <c r="BW5" s="245"/>
      <c r="BX5" s="245"/>
    </row>
    <row r="6" spans="1:76" ht="35.25" customHeight="1">
      <c r="A6" s="278"/>
      <c r="B6" s="247">
        <v>2018</v>
      </c>
      <c r="C6" s="247">
        <v>2019</v>
      </c>
      <c r="D6" s="249" t="s">
        <v>19</v>
      </c>
      <c r="E6" s="249"/>
      <c r="F6" s="247">
        <v>2018</v>
      </c>
      <c r="G6" s="247">
        <v>2019</v>
      </c>
      <c r="H6" s="249" t="s">
        <v>19</v>
      </c>
      <c r="I6" s="249"/>
      <c r="J6" s="247">
        <v>2018</v>
      </c>
      <c r="K6" s="247">
        <v>2019</v>
      </c>
      <c r="L6" s="292" t="s">
        <v>19</v>
      </c>
      <c r="M6" s="293"/>
      <c r="N6" s="247">
        <v>2018</v>
      </c>
      <c r="O6" s="247">
        <v>2019</v>
      </c>
      <c r="P6" s="249" t="s">
        <v>19</v>
      </c>
      <c r="Q6" s="249"/>
      <c r="R6" s="247">
        <v>2018</v>
      </c>
      <c r="S6" s="247">
        <v>2019</v>
      </c>
      <c r="T6" s="199" t="s">
        <v>112</v>
      </c>
      <c r="U6" s="247">
        <v>2018</v>
      </c>
      <c r="V6" s="247">
        <v>2019</v>
      </c>
      <c r="W6" s="294" t="s">
        <v>19</v>
      </c>
      <c r="X6" s="294"/>
      <c r="Y6" s="294">
        <v>2014</v>
      </c>
      <c r="Z6" s="294">
        <v>2015</v>
      </c>
      <c r="AA6" s="295" t="s">
        <v>19</v>
      </c>
      <c r="AB6" s="296"/>
      <c r="AC6" s="247">
        <v>2018</v>
      </c>
      <c r="AD6" s="247">
        <v>2019</v>
      </c>
      <c r="AE6" s="249" t="s">
        <v>19</v>
      </c>
      <c r="AF6" s="249"/>
      <c r="AG6" s="247">
        <v>2018</v>
      </c>
      <c r="AH6" s="247">
        <v>2019</v>
      </c>
      <c r="AI6" s="249" t="s">
        <v>19</v>
      </c>
      <c r="AJ6" s="249"/>
      <c r="AK6" s="247">
        <v>2018</v>
      </c>
      <c r="AL6" s="247">
        <v>2019</v>
      </c>
      <c r="AM6" s="249" t="s">
        <v>19</v>
      </c>
      <c r="AN6" s="249"/>
      <c r="AO6" s="247">
        <v>2018</v>
      </c>
      <c r="AP6" s="247">
        <v>2019</v>
      </c>
      <c r="AQ6" s="249" t="s">
        <v>19</v>
      </c>
      <c r="AR6" s="249"/>
      <c r="AS6" s="27"/>
      <c r="AT6" s="28"/>
      <c r="AU6" s="28"/>
      <c r="AV6" s="28"/>
      <c r="AW6" s="247">
        <v>2018</v>
      </c>
      <c r="AX6" s="247">
        <v>2019</v>
      </c>
      <c r="AY6" s="249" t="s">
        <v>19</v>
      </c>
      <c r="AZ6" s="249"/>
      <c r="BA6" s="249" t="s">
        <v>20</v>
      </c>
      <c r="BB6" s="249"/>
      <c r="BC6" s="249" t="s">
        <v>19</v>
      </c>
      <c r="BD6" s="249"/>
      <c r="BE6" s="247">
        <v>2018</v>
      </c>
      <c r="BF6" s="247">
        <v>2019</v>
      </c>
      <c r="BG6" s="249" t="s">
        <v>19</v>
      </c>
      <c r="BH6" s="249"/>
      <c r="BI6" s="247">
        <v>2018</v>
      </c>
      <c r="BJ6" s="247">
        <v>2019</v>
      </c>
      <c r="BK6" s="249" t="s">
        <v>19</v>
      </c>
      <c r="BL6" s="249"/>
      <c r="BM6" s="247">
        <v>2018</v>
      </c>
      <c r="BN6" s="247">
        <v>2019</v>
      </c>
      <c r="BO6" s="297" t="s">
        <v>21</v>
      </c>
      <c r="BP6" s="247">
        <v>2018</v>
      </c>
      <c r="BQ6" s="247">
        <v>2019</v>
      </c>
      <c r="BR6" s="249" t="s">
        <v>19</v>
      </c>
      <c r="BS6" s="249"/>
      <c r="BT6" s="252">
        <v>2019</v>
      </c>
      <c r="BU6" s="247">
        <v>2018</v>
      </c>
      <c r="BV6" s="247">
        <v>2019</v>
      </c>
      <c r="BW6" s="246" t="s">
        <v>19</v>
      </c>
      <c r="BX6" s="246"/>
    </row>
    <row r="7" spans="1:76" s="36" customFormat="1" ht="18.75" customHeight="1">
      <c r="A7" s="279"/>
      <c r="B7" s="248"/>
      <c r="C7" s="248"/>
      <c r="D7" s="29" t="s">
        <v>2</v>
      </c>
      <c r="E7" s="29" t="s">
        <v>21</v>
      </c>
      <c r="F7" s="248"/>
      <c r="G7" s="248"/>
      <c r="H7" s="29" t="s">
        <v>2</v>
      </c>
      <c r="I7" s="29" t="s">
        <v>21</v>
      </c>
      <c r="J7" s="248"/>
      <c r="K7" s="248"/>
      <c r="L7" s="29" t="s">
        <v>2</v>
      </c>
      <c r="M7" s="29" t="s">
        <v>21</v>
      </c>
      <c r="N7" s="248"/>
      <c r="O7" s="248"/>
      <c r="P7" s="29" t="s">
        <v>2</v>
      </c>
      <c r="Q7" s="29" t="s">
        <v>21</v>
      </c>
      <c r="R7" s="248"/>
      <c r="S7" s="248"/>
      <c r="T7" s="200"/>
      <c r="U7" s="248"/>
      <c r="V7" s="248"/>
      <c r="W7" s="30" t="s">
        <v>2</v>
      </c>
      <c r="X7" s="30" t="s">
        <v>21</v>
      </c>
      <c r="Y7" s="294"/>
      <c r="Z7" s="294"/>
      <c r="AA7" s="30" t="s">
        <v>2</v>
      </c>
      <c r="AB7" s="30" t="s">
        <v>21</v>
      </c>
      <c r="AC7" s="248"/>
      <c r="AD7" s="248"/>
      <c r="AE7" s="29" t="s">
        <v>2</v>
      </c>
      <c r="AF7" s="29" t="s">
        <v>21</v>
      </c>
      <c r="AG7" s="248"/>
      <c r="AH7" s="248"/>
      <c r="AI7" s="29" t="s">
        <v>2</v>
      </c>
      <c r="AJ7" s="29" t="s">
        <v>21</v>
      </c>
      <c r="AK7" s="248"/>
      <c r="AL7" s="248"/>
      <c r="AM7" s="29" t="s">
        <v>2</v>
      </c>
      <c r="AN7" s="29" t="s">
        <v>21</v>
      </c>
      <c r="AO7" s="248"/>
      <c r="AP7" s="248"/>
      <c r="AQ7" s="29" t="s">
        <v>2</v>
      </c>
      <c r="AR7" s="29" t="s">
        <v>21</v>
      </c>
      <c r="AS7" s="31">
        <v>2016</v>
      </c>
      <c r="AT7" s="32">
        <v>2017</v>
      </c>
      <c r="AU7" s="33">
        <v>2016</v>
      </c>
      <c r="AV7" s="34">
        <v>2017</v>
      </c>
      <c r="AW7" s="248"/>
      <c r="AX7" s="248"/>
      <c r="AY7" s="29" t="s">
        <v>2</v>
      </c>
      <c r="AZ7" s="29" t="s">
        <v>21</v>
      </c>
      <c r="BA7" s="35">
        <v>2018</v>
      </c>
      <c r="BB7" s="35">
        <v>2019</v>
      </c>
      <c r="BC7" s="29" t="s">
        <v>2</v>
      </c>
      <c r="BD7" s="29" t="s">
        <v>21</v>
      </c>
      <c r="BE7" s="248"/>
      <c r="BF7" s="248"/>
      <c r="BG7" s="29" t="s">
        <v>2</v>
      </c>
      <c r="BH7" s="29" t="s">
        <v>21</v>
      </c>
      <c r="BI7" s="248"/>
      <c r="BJ7" s="248"/>
      <c r="BK7" s="29" t="s">
        <v>2</v>
      </c>
      <c r="BL7" s="29" t="s">
        <v>21</v>
      </c>
      <c r="BM7" s="248"/>
      <c r="BN7" s="248"/>
      <c r="BO7" s="297"/>
      <c r="BP7" s="248"/>
      <c r="BQ7" s="248"/>
      <c r="BR7" s="29" t="s">
        <v>2</v>
      </c>
      <c r="BS7" s="29" t="s">
        <v>21</v>
      </c>
      <c r="BT7" s="252"/>
      <c r="BU7" s="248"/>
      <c r="BV7" s="248"/>
      <c r="BW7" s="198" t="s">
        <v>2</v>
      </c>
      <c r="BX7" s="198" t="s">
        <v>21</v>
      </c>
    </row>
    <row r="8" spans="1:76" ht="12.75" customHeight="1">
      <c r="A8" s="37" t="s">
        <v>22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  <c r="BR8" s="37">
        <v>61</v>
      </c>
      <c r="BS8" s="37">
        <v>62</v>
      </c>
      <c r="BT8" s="37">
        <v>63</v>
      </c>
      <c r="BU8" s="197">
        <v>64</v>
      </c>
      <c r="BV8" s="197">
        <v>65</v>
      </c>
      <c r="BW8" s="197">
        <v>66</v>
      </c>
      <c r="BX8" s="197">
        <v>67</v>
      </c>
    </row>
    <row r="9" spans="1:76" s="50" customFormat="1" ht="18.75" customHeight="1">
      <c r="A9" s="38" t="s">
        <v>96</v>
      </c>
      <c r="B9" s="39">
        <f>SUM(B10:B35)</f>
        <v>39944</v>
      </c>
      <c r="C9" s="39">
        <f>SUM(C10:C35)</f>
        <v>35128</v>
      </c>
      <c r="D9" s="40">
        <f aca="true" t="shared" si="0" ref="D9:D34">C9/B9*100</f>
        <v>87.94312036851592</v>
      </c>
      <c r="E9" s="39">
        <f aca="true" t="shared" si="1" ref="E9:E34">C9-B9</f>
        <v>-4816</v>
      </c>
      <c r="F9" s="39">
        <f>SUM(F10:F35)</f>
        <v>15985</v>
      </c>
      <c r="G9" s="39">
        <f>SUM(G10:G35)</f>
        <v>14870</v>
      </c>
      <c r="H9" s="40">
        <f aca="true" t="shared" si="2" ref="H9:H34">G9/F9*100</f>
        <v>93.0247106662496</v>
      </c>
      <c r="I9" s="39">
        <f aca="true" t="shared" si="3" ref="I9:I34">G9-F9</f>
        <v>-1115</v>
      </c>
      <c r="J9" s="39">
        <f>SUM(J10:J35)</f>
        <v>23767</v>
      </c>
      <c r="K9" s="39">
        <f>SUM(K10:K35)</f>
        <v>22415</v>
      </c>
      <c r="L9" s="40">
        <f aca="true" t="shared" si="4" ref="L9:L34">K9/J9*100</f>
        <v>94.31144023225481</v>
      </c>
      <c r="M9" s="39">
        <f aca="true" t="shared" si="5" ref="M9:M34">K9-J9</f>
        <v>-1352</v>
      </c>
      <c r="N9" s="39">
        <f>SUM(N10:N35)</f>
        <v>10227</v>
      </c>
      <c r="O9" s="39">
        <f>SUM(O10:O35)</f>
        <v>10299</v>
      </c>
      <c r="P9" s="41">
        <f aca="true" t="shared" si="6" ref="P9:P34">O9/N9*100</f>
        <v>100.70401877383397</v>
      </c>
      <c r="Q9" s="39">
        <f aca="true" t="shared" si="7" ref="Q9:Q34">O9-N9</f>
        <v>72</v>
      </c>
      <c r="R9" s="40">
        <v>43</v>
      </c>
      <c r="S9" s="40">
        <v>45.9</v>
      </c>
      <c r="T9" s="40">
        <f>S9-R9</f>
        <v>2.8999999999999986</v>
      </c>
      <c r="U9" s="39">
        <f>SUM(U10:U35)</f>
        <v>5863</v>
      </c>
      <c r="V9" s="39">
        <f>SUM(V10:V35)</f>
        <v>5534</v>
      </c>
      <c r="W9" s="41">
        <f aca="true" t="shared" si="8" ref="W9:W34">V9/U9*100</f>
        <v>94.38853829097732</v>
      </c>
      <c r="X9" s="39">
        <f aca="true" t="shared" si="9" ref="X9:X34">V9-U9</f>
        <v>-329</v>
      </c>
      <c r="Y9" s="42">
        <f>SUM(Y10:Y34)</f>
        <v>0</v>
      </c>
      <c r="Z9" s="42">
        <f>SUM(Z10:Z34)</f>
        <v>0</v>
      </c>
      <c r="AA9" s="41" t="e">
        <f aca="true" t="shared" si="10" ref="AA9:AA34">Z9/Y9*100</f>
        <v>#DIV/0!</v>
      </c>
      <c r="AB9" s="42">
        <f aca="true" t="shared" si="11" ref="AB9:AB19">Z9-Y9</f>
        <v>0</v>
      </c>
      <c r="AC9" s="195">
        <f>SUM(AC10:AC35)</f>
        <v>109712</v>
      </c>
      <c r="AD9" s="182">
        <f>SUM(AD10:AD35)</f>
        <v>83980</v>
      </c>
      <c r="AE9" s="181">
        <f aca="true" t="shared" si="12" ref="AE9:AE34">AD9/AC9*100</f>
        <v>76.5458655388654</v>
      </c>
      <c r="AF9" s="182">
        <f aca="true" t="shared" si="13" ref="AF9:AF34">AD9-AC9</f>
        <v>-25732</v>
      </c>
      <c r="AG9" s="182">
        <f>SUM(AG10:AG35)</f>
        <v>38575</v>
      </c>
      <c r="AH9" s="182">
        <f>SUM(AH10:AH35)</f>
        <v>33373</v>
      </c>
      <c r="AI9" s="181">
        <f aca="true" t="shared" si="14" ref="AI9:AI34">AH9/AG9*100</f>
        <v>86.51458198314971</v>
      </c>
      <c r="AJ9" s="182">
        <f aca="true" t="shared" si="15" ref="AJ9:AJ34">AH9-AG9</f>
        <v>-5202</v>
      </c>
      <c r="AK9" s="182">
        <f>SUM(AK10:AK35)</f>
        <v>45851</v>
      </c>
      <c r="AL9" s="182">
        <f>SUM(AL10:AL35)</f>
        <v>34214</v>
      </c>
      <c r="AM9" s="181">
        <f aca="true" t="shared" si="16" ref="AM9:AM34">AL9/AK9*100</f>
        <v>74.61996466816427</v>
      </c>
      <c r="AN9" s="182">
        <f aca="true" t="shared" si="17" ref="AN9:AN34">AL9-AK9</f>
        <v>-11637</v>
      </c>
      <c r="AO9" s="39">
        <f>SUM(AO10:AO35)</f>
        <v>8267</v>
      </c>
      <c r="AP9" s="39">
        <f>SUM(AP10:AP35)</f>
        <v>8077</v>
      </c>
      <c r="AQ9" s="41">
        <f aca="true" t="shared" si="18" ref="AQ9:AQ34">AP9/AO9*100</f>
        <v>97.70170557638805</v>
      </c>
      <c r="AR9" s="43">
        <f aca="true" t="shared" si="19" ref="AR9:AR34">AP9-AO9</f>
        <v>-190</v>
      </c>
      <c r="AS9" s="45">
        <f aca="true" t="shared" si="20" ref="AS9:AS34">B9-AU9-BE9</f>
        <v>-88070</v>
      </c>
      <c r="AT9" s="46">
        <f aca="true" t="shared" si="21" ref="AT9:AT34">C9-AV9-BF9</f>
        <v>-89720</v>
      </c>
      <c r="AU9" s="46">
        <f>SUM(AU10:AU34)</f>
        <v>110292</v>
      </c>
      <c r="AV9" s="47">
        <f>SUM(AV10:AV34)</f>
        <v>108662</v>
      </c>
      <c r="AW9" s="48">
        <f>SUM(AW10:AW35)</f>
        <v>5634</v>
      </c>
      <c r="AX9" s="48">
        <f>SUM(AX10:AX35)</f>
        <v>5740</v>
      </c>
      <c r="AY9" s="49">
        <f>ROUND(AX9/AW9*100,1)</f>
        <v>101.9</v>
      </c>
      <c r="AZ9" s="48">
        <f aca="true" t="shared" si="22" ref="AZ9:AZ34">AX9-AW9</f>
        <v>106</v>
      </c>
      <c r="BA9" s="39">
        <f>SUM(BA10:BA35)</f>
        <v>35476</v>
      </c>
      <c r="BB9" s="39">
        <f>SUM(BB10:BB35)</f>
        <v>39365</v>
      </c>
      <c r="BC9" s="41">
        <f aca="true" t="shared" si="23" ref="BC9:BC34">ROUND(BB9/BA9*100,1)</f>
        <v>111</v>
      </c>
      <c r="BD9" s="44">
        <f aca="true" t="shared" si="24" ref="BD9:BD34">BB9-BA9</f>
        <v>3889</v>
      </c>
      <c r="BE9" s="39">
        <f>SUM(BE10:BE35)</f>
        <v>17722</v>
      </c>
      <c r="BF9" s="39">
        <f>SUM(BF10:BF35)</f>
        <v>16186</v>
      </c>
      <c r="BG9" s="41">
        <f aca="true" t="shared" si="25" ref="BG9:BG34">BF9/BE9*100</f>
        <v>91.33280668096153</v>
      </c>
      <c r="BH9" s="39">
        <f aca="true" t="shared" si="26" ref="BH9:BH34">BF9-BE9</f>
        <v>-1536</v>
      </c>
      <c r="BI9" s="39">
        <f>SUM(BI10:BI35)</f>
        <v>14502</v>
      </c>
      <c r="BJ9" s="39">
        <f>SUM(BJ10:BJ35)</f>
        <v>13478</v>
      </c>
      <c r="BK9" s="41">
        <f aca="true" t="shared" si="27" ref="BK9:BK34">BJ9/BI9*100</f>
        <v>92.93890497862364</v>
      </c>
      <c r="BL9" s="39">
        <f aca="true" t="shared" si="28" ref="BL9:BL34">BJ9-BI9</f>
        <v>-1024</v>
      </c>
      <c r="BM9" s="39">
        <v>2547</v>
      </c>
      <c r="BN9" s="39">
        <v>3274.02</v>
      </c>
      <c r="BO9" s="39">
        <f aca="true" t="shared" si="29" ref="BO9:BO35">BN9-BM9</f>
        <v>727.02</v>
      </c>
      <c r="BP9" s="39">
        <f>SUM(BP10:BP35)</f>
        <v>4392</v>
      </c>
      <c r="BQ9" s="39">
        <f>SUM(BQ10:BQ35)</f>
        <v>4518</v>
      </c>
      <c r="BR9" s="41">
        <f aca="true" t="shared" si="30" ref="BR9:BR34">ROUND(BQ9/BP9*100,1)</f>
        <v>102.9</v>
      </c>
      <c r="BS9" s="39">
        <f aca="true" t="shared" si="31" ref="BS9:BS34">BQ9-BP9</f>
        <v>126</v>
      </c>
      <c r="BT9" s="42">
        <f>SUM(BT10:BT35)</f>
        <v>2450</v>
      </c>
      <c r="BU9" s="42">
        <v>5027</v>
      </c>
      <c r="BV9" s="42">
        <v>5897.86</v>
      </c>
      <c r="BW9" s="41">
        <f>ROUND(BV9/BU9*100,1)</f>
        <v>117.3</v>
      </c>
      <c r="BX9" s="42">
        <f>BV9-BU9</f>
        <v>870.8599999999997</v>
      </c>
    </row>
    <row r="10" spans="1:76" ht="21.75" customHeight="1">
      <c r="A10" s="51" t="s">
        <v>67</v>
      </c>
      <c r="B10" s="52">
        <v>1327</v>
      </c>
      <c r="C10" s="53">
        <v>1266</v>
      </c>
      <c r="D10" s="40">
        <f t="shared" si="0"/>
        <v>95.40316503391108</v>
      </c>
      <c r="E10" s="39">
        <f t="shared" si="1"/>
        <v>-61</v>
      </c>
      <c r="F10" s="52">
        <v>443</v>
      </c>
      <c r="G10" s="52">
        <v>475</v>
      </c>
      <c r="H10" s="40">
        <f t="shared" si="2"/>
        <v>107.2234762979684</v>
      </c>
      <c r="I10" s="39">
        <f t="shared" si="3"/>
        <v>32</v>
      </c>
      <c r="J10" s="52">
        <v>533</v>
      </c>
      <c r="K10" s="52">
        <v>549</v>
      </c>
      <c r="L10" s="40">
        <f t="shared" si="4"/>
        <v>103.00187617260788</v>
      </c>
      <c r="M10" s="39">
        <f t="shared" si="5"/>
        <v>16</v>
      </c>
      <c r="N10" s="54">
        <v>90</v>
      </c>
      <c r="O10" s="52">
        <v>72</v>
      </c>
      <c r="P10" s="41">
        <f t="shared" si="6"/>
        <v>80</v>
      </c>
      <c r="Q10" s="42">
        <f t="shared" si="7"/>
        <v>-18</v>
      </c>
      <c r="R10" s="201">
        <v>16.9</v>
      </c>
      <c r="S10" s="201">
        <v>13.1</v>
      </c>
      <c r="T10" s="40">
        <f aca="true" t="shared" si="32" ref="T10:T35">S10-R10</f>
        <v>-3.799999999999999</v>
      </c>
      <c r="U10" s="52">
        <v>205</v>
      </c>
      <c r="V10" s="54">
        <v>211</v>
      </c>
      <c r="W10" s="41">
        <f t="shared" si="8"/>
        <v>102.92682926829269</v>
      </c>
      <c r="X10" s="39">
        <f t="shared" si="9"/>
        <v>6</v>
      </c>
      <c r="Y10" s="42"/>
      <c r="Z10" s="42"/>
      <c r="AA10" s="41" t="e">
        <f t="shared" si="10"/>
        <v>#DIV/0!</v>
      </c>
      <c r="AB10" s="42">
        <f t="shared" si="11"/>
        <v>0</v>
      </c>
      <c r="AC10" s="194">
        <v>3038</v>
      </c>
      <c r="AD10" s="52">
        <v>2844</v>
      </c>
      <c r="AE10" s="40">
        <f t="shared" si="12"/>
        <v>93.61421988150099</v>
      </c>
      <c r="AF10" s="39">
        <f t="shared" si="13"/>
        <v>-194</v>
      </c>
      <c r="AG10" s="194">
        <v>1271</v>
      </c>
      <c r="AH10" s="52">
        <v>1246</v>
      </c>
      <c r="AI10" s="40">
        <f t="shared" si="14"/>
        <v>98.0330448465775</v>
      </c>
      <c r="AJ10" s="39">
        <f t="shared" si="15"/>
        <v>-25</v>
      </c>
      <c r="AK10" s="194">
        <v>1180</v>
      </c>
      <c r="AL10" s="53">
        <v>1176</v>
      </c>
      <c r="AM10" s="40">
        <f t="shared" si="16"/>
        <v>99.66101694915255</v>
      </c>
      <c r="AN10" s="39">
        <f t="shared" si="17"/>
        <v>-4</v>
      </c>
      <c r="AO10" s="52">
        <v>381</v>
      </c>
      <c r="AP10" s="52">
        <v>301</v>
      </c>
      <c r="AQ10" s="41">
        <f t="shared" si="18"/>
        <v>79.00262467191601</v>
      </c>
      <c r="AR10" s="39">
        <f t="shared" si="19"/>
        <v>-80</v>
      </c>
      <c r="AS10" s="45">
        <f t="shared" si="20"/>
        <v>-5563</v>
      </c>
      <c r="AT10" s="46">
        <f t="shared" si="21"/>
        <v>-4752</v>
      </c>
      <c r="AU10" s="46">
        <v>6287</v>
      </c>
      <c r="AV10" s="47">
        <v>5448</v>
      </c>
      <c r="AW10" s="55">
        <v>124</v>
      </c>
      <c r="AX10" s="55">
        <v>118</v>
      </c>
      <c r="AY10" s="49">
        <f aca="true" t="shared" si="33" ref="AY10:AY34">ROUND(AX10/AW10*100,1)</f>
        <v>95.2</v>
      </c>
      <c r="AZ10" s="48">
        <f t="shared" si="22"/>
        <v>-6</v>
      </c>
      <c r="BA10" s="56">
        <v>681</v>
      </c>
      <c r="BB10" s="52">
        <v>705</v>
      </c>
      <c r="BC10" s="41">
        <f t="shared" si="23"/>
        <v>103.5</v>
      </c>
      <c r="BD10" s="39">
        <f t="shared" si="24"/>
        <v>24</v>
      </c>
      <c r="BE10" s="52">
        <v>603</v>
      </c>
      <c r="BF10" s="52">
        <v>570</v>
      </c>
      <c r="BG10" s="41">
        <f t="shared" si="25"/>
        <v>94.5273631840796</v>
      </c>
      <c r="BH10" s="39">
        <f t="shared" si="26"/>
        <v>-33</v>
      </c>
      <c r="BI10" s="52">
        <v>428</v>
      </c>
      <c r="BJ10" s="52">
        <v>437</v>
      </c>
      <c r="BK10" s="41">
        <f t="shared" si="27"/>
        <v>102.10280373831775</v>
      </c>
      <c r="BL10" s="39">
        <f t="shared" si="28"/>
        <v>9</v>
      </c>
      <c r="BM10" s="57">
        <v>2056.7264573991033</v>
      </c>
      <c r="BN10" s="52">
        <v>2565.495867768595</v>
      </c>
      <c r="BO10" s="39">
        <f t="shared" si="29"/>
        <v>508.76941036949165</v>
      </c>
      <c r="BP10" s="52">
        <v>61</v>
      </c>
      <c r="BQ10" s="52">
        <v>53</v>
      </c>
      <c r="BR10" s="41">
        <f t="shared" si="30"/>
        <v>86.9</v>
      </c>
      <c r="BS10" s="39">
        <f t="shared" si="31"/>
        <v>-8</v>
      </c>
      <c r="BT10" s="42">
        <v>14</v>
      </c>
      <c r="BU10" s="54">
        <v>4301.49</v>
      </c>
      <c r="BV10" s="54">
        <v>5142.91</v>
      </c>
      <c r="BW10" s="41">
        <f aca="true" t="shared" si="34" ref="BW10:BW35">ROUND(BV10/BU10*100,1)</f>
        <v>119.6</v>
      </c>
      <c r="BX10" s="42">
        <f aca="true" t="shared" si="35" ref="BX10:BX35">BV10-BU10</f>
        <v>841.4200000000001</v>
      </c>
    </row>
    <row r="11" spans="1:76" ht="21.75" customHeight="1">
      <c r="A11" s="51" t="s">
        <v>68</v>
      </c>
      <c r="B11" s="52">
        <v>2149</v>
      </c>
      <c r="C11" s="53">
        <v>1886</v>
      </c>
      <c r="D11" s="40">
        <f t="shared" si="0"/>
        <v>87.76174965100047</v>
      </c>
      <c r="E11" s="39">
        <f t="shared" si="1"/>
        <v>-263</v>
      </c>
      <c r="F11" s="52">
        <v>829</v>
      </c>
      <c r="G11" s="52">
        <v>949</v>
      </c>
      <c r="H11" s="40">
        <f t="shared" si="2"/>
        <v>114.47527141133895</v>
      </c>
      <c r="I11" s="39">
        <f t="shared" si="3"/>
        <v>120</v>
      </c>
      <c r="J11" s="52">
        <v>862</v>
      </c>
      <c r="K11" s="52">
        <v>763</v>
      </c>
      <c r="L11" s="40">
        <f t="shared" si="4"/>
        <v>88.51508120649652</v>
      </c>
      <c r="M11" s="39">
        <f t="shared" si="5"/>
        <v>-99</v>
      </c>
      <c r="N11" s="54">
        <v>331</v>
      </c>
      <c r="O11" s="52">
        <v>339</v>
      </c>
      <c r="P11" s="41">
        <f t="shared" si="6"/>
        <v>102.41691842900302</v>
      </c>
      <c r="Q11" s="42">
        <f t="shared" si="7"/>
        <v>8</v>
      </c>
      <c r="R11" s="201">
        <v>38.4</v>
      </c>
      <c r="S11" s="201">
        <v>44.4</v>
      </c>
      <c r="T11" s="40">
        <f t="shared" si="32"/>
        <v>6</v>
      </c>
      <c r="U11" s="52">
        <v>206</v>
      </c>
      <c r="V11" s="54">
        <v>206</v>
      </c>
      <c r="W11" s="41">
        <f t="shared" si="8"/>
        <v>100</v>
      </c>
      <c r="X11" s="39">
        <f t="shared" si="9"/>
        <v>0</v>
      </c>
      <c r="Y11" s="42"/>
      <c r="Z11" s="42"/>
      <c r="AA11" s="41" t="e">
        <f t="shared" si="10"/>
        <v>#DIV/0!</v>
      </c>
      <c r="AB11" s="42">
        <f t="shared" si="11"/>
        <v>0</v>
      </c>
      <c r="AC11" s="194">
        <v>4283</v>
      </c>
      <c r="AD11" s="52">
        <v>3553</v>
      </c>
      <c r="AE11" s="40">
        <f t="shared" si="12"/>
        <v>82.9558720522998</v>
      </c>
      <c r="AF11" s="39">
        <f t="shared" si="13"/>
        <v>-730</v>
      </c>
      <c r="AG11" s="194">
        <v>2092</v>
      </c>
      <c r="AH11" s="52">
        <v>1826</v>
      </c>
      <c r="AI11" s="40">
        <f t="shared" si="14"/>
        <v>87.2848948374761</v>
      </c>
      <c r="AJ11" s="39">
        <f t="shared" si="15"/>
        <v>-266</v>
      </c>
      <c r="AK11" s="194">
        <v>1118</v>
      </c>
      <c r="AL11" s="53">
        <v>898</v>
      </c>
      <c r="AM11" s="40">
        <f t="shared" si="16"/>
        <v>80.32200357781754</v>
      </c>
      <c r="AN11" s="39">
        <f t="shared" si="17"/>
        <v>-220</v>
      </c>
      <c r="AO11" s="52">
        <v>367</v>
      </c>
      <c r="AP11" s="52">
        <v>395</v>
      </c>
      <c r="AQ11" s="41">
        <f t="shared" si="18"/>
        <v>107.62942779291554</v>
      </c>
      <c r="AR11" s="39">
        <f t="shared" si="19"/>
        <v>28</v>
      </c>
      <c r="AS11" s="45">
        <f t="shared" si="20"/>
        <v>-1499</v>
      </c>
      <c r="AT11" s="46">
        <f t="shared" si="21"/>
        <v>-1358</v>
      </c>
      <c r="AU11" s="46">
        <v>2528</v>
      </c>
      <c r="AV11" s="47">
        <v>2144</v>
      </c>
      <c r="AW11" s="55">
        <v>284</v>
      </c>
      <c r="AX11" s="55">
        <v>260</v>
      </c>
      <c r="AY11" s="49">
        <f t="shared" si="33"/>
        <v>91.5</v>
      </c>
      <c r="AZ11" s="48">
        <f t="shared" si="22"/>
        <v>-24</v>
      </c>
      <c r="BA11" s="56">
        <v>1339</v>
      </c>
      <c r="BB11" s="52">
        <v>1389</v>
      </c>
      <c r="BC11" s="41">
        <f t="shared" si="23"/>
        <v>103.7</v>
      </c>
      <c r="BD11" s="39">
        <f t="shared" si="24"/>
        <v>50</v>
      </c>
      <c r="BE11" s="52">
        <v>1120</v>
      </c>
      <c r="BF11" s="52">
        <v>1100</v>
      </c>
      <c r="BG11" s="41">
        <f t="shared" si="25"/>
        <v>98.21428571428571</v>
      </c>
      <c r="BH11" s="39">
        <f t="shared" si="26"/>
        <v>-20</v>
      </c>
      <c r="BI11" s="52">
        <v>860</v>
      </c>
      <c r="BJ11" s="52">
        <v>850</v>
      </c>
      <c r="BK11" s="41">
        <f t="shared" si="27"/>
        <v>98.83720930232558</v>
      </c>
      <c r="BL11" s="39">
        <f t="shared" si="28"/>
        <v>-10</v>
      </c>
      <c r="BM11" s="57">
        <v>2239.542857142857</v>
      </c>
      <c r="BN11" s="52">
        <v>2843.374858437146</v>
      </c>
      <c r="BO11" s="39">
        <f t="shared" si="29"/>
        <v>603.8320012942891</v>
      </c>
      <c r="BP11" s="52">
        <v>123</v>
      </c>
      <c r="BQ11" s="52">
        <v>129</v>
      </c>
      <c r="BR11" s="41">
        <f t="shared" si="30"/>
        <v>104.9</v>
      </c>
      <c r="BS11" s="39">
        <f t="shared" si="31"/>
        <v>6</v>
      </c>
      <c r="BT11" s="42">
        <v>155</v>
      </c>
      <c r="BU11" s="54">
        <v>4557.85</v>
      </c>
      <c r="BV11" s="54">
        <v>4704.7</v>
      </c>
      <c r="BW11" s="41">
        <f t="shared" si="34"/>
        <v>103.2</v>
      </c>
      <c r="BX11" s="42">
        <f t="shared" si="35"/>
        <v>146.84999999999945</v>
      </c>
    </row>
    <row r="12" spans="1:76" ht="21.75" customHeight="1">
      <c r="A12" s="51" t="s">
        <v>69</v>
      </c>
      <c r="B12" s="52">
        <v>2312</v>
      </c>
      <c r="C12" s="53">
        <v>2099</v>
      </c>
      <c r="D12" s="40">
        <f t="shared" si="0"/>
        <v>90.7871972318339</v>
      </c>
      <c r="E12" s="39">
        <f t="shared" si="1"/>
        <v>-213</v>
      </c>
      <c r="F12" s="52">
        <v>926</v>
      </c>
      <c r="G12" s="52">
        <v>918</v>
      </c>
      <c r="H12" s="40">
        <f t="shared" si="2"/>
        <v>99.13606911447084</v>
      </c>
      <c r="I12" s="39">
        <f t="shared" si="3"/>
        <v>-8</v>
      </c>
      <c r="J12" s="52">
        <v>1237</v>
      </c>
      <c r="K12" s="52">
        <v>1065</v>
      </c>
      <c r="L12" s="40">
        <f t="shared" si="4"/>
        <v>86.09539207760712</v>
      </c>
      <c r="M12" s="39">
        <f t="shared" si="5"/>
        <v>-172</v>
      </c>
      <c r="N12" s="54">
        <v>295</v>
      </c>
      <c r="O12" s="52">
        <v>258</v>
      </c>
      <c r="P12" s="41">
        <f t="shared" si="6"/>
        <v>87.45762711864407</v>
      </c>
      <c r="Q12" s="42">
        <f t="shared" si="7"/>
        <v>-37</v>
      </c>
      <c r="R12" s="201">
        <v>23.8</v>
      </c>
      <c r="S12" s="201">
        <v>24.2</v>
      </c>
      <c r="T12" s="40">
        <f t="shared" si="32"/>
        <v>0.3999999999999986</v>
      </c>
      <c r="U12" s="52">
        <v>489</v>
      </c>
      <c r="V12" s="54">
        <v>492</v>
      </c>
      <c r="W12" s="41">
        <f t="shared" si="8"/>
        <v>100.61349693251533</v>
      </c>
      <c r="X12" s="39">
        <f t="shared" si="9"/>
        <v>3</v>
      </c>
      <c r="Y12" s="42"/>
      <c r="Z12" s="42"/>
      <c r="AA12" s="41" t="e">
        <f t="shared" si="10"/>
        <v>#DIV/0!</v>
      </c>
      <c r="AB12" s="42">
        <f t="shared" si="11"/>
        <v>0</v>
      </c>
      <c r="AC12" s="194">
        <v>5298</v>
      </c>
      <c r="AD12" s="52">
        <v>2900</v>
      </c>
      <c r="AE12" s="40">
        <f t="shared" si="12"/>
        <v>54.73763684409211</v>
      </c>
      <c r="AF12" s="39">
        <f t="shared" si="13"/>
        <v>-2398</v>
      </c>
      <c r="AG12" s="194">
        <v>2232</v>
      </c>
      <c r="AH12" s="52">
        <v>1993</v>
      </c>
      <c r="AI12" s="40">
        <f t="shared" si="14"/>
        <v>89.2921146953405</v>
      </c>
      <c r="AJ12" s="39">
        <f t="shared" si="15"/>
        <v>-239</v>
      </c>
      <c r="AK12" s="194">
        <v>1569</v>
      </c>
      <c r="AL12" s="53">
        <v>0</v>
      </c>
      <c r="AM12" s="40">
        <f t="shared" si="16"/>
        <v>0</v>
      </c>
      <c r="AN12" s="39">
        <f t="shared" si="17"/>
        <v>-1569</v>
      </c>
      <c r="AO12" s="52">
        <v>393</v>
      </c>
      <c r="AP12" s="52">
        <v>596</v>
      </c>
      <c r="AQ12" s="41">
        <f t="shared" si="18"/>
        <v>151.65394402035622</v>
      </c>
      <c r="AR12" s="39">
        <f t="shared" si="19"/>
        <v>203</v>
      </c>
      <c r="AS12" s="45">
        <f t="shared" si="20"/>
        <v>-9386</v>
      </c>
      <c r="AT12" s="46">
        <f t="shared" si="21"/>
        <v>-10337</v>
      </c>
      <c r="AU12" s="46">
        <v>10657</v>
      </c>
      <c r="AV12" s="47">
        <v>11455</v>
      </c>
      <c r="AW12" s="55">
        <v>215</v>
      </c>
      <c r="AX12" s="55">
        <v>225</v>
      </c>
      <c r="AY12" s="49">
        <f t="shared" si="33"/>
        <v>104.7</v>
      </c>
      <c r="AZ12" s="48">
        <f t="shared" si="22"/>
        <v>10</v>
      </c>
      <c r="BA12" s="56">
        <v>1617</v>
      </c>
      <c r="BB12" s="52">
        <v>1645</v>
      </c>
      <c r="BC12" s="41">
        <f t="shared" si="23"/>
        <v>101.7</v>
      </c>
      <c r="BD12" s="39">
        <f t="shared" si="24"/>
        <v>28</v>
      </c>
      <c r="BE12" s="52">
        <v>1041</v>
      </c>
      <c r="BF12" s="52">
        <v>981</v>
      </c>
      <c r="BG12" s="41">
        <f t="shared" si="25"/>
        <v>94.23631123919309</v>
      </c>
      <c r="BH12" s="39">
        <f t="shared" si="26"/>
        <v>-60</v>
      </c>
      <c r="BI12" s="52">
        <v>828</v>
      </c>
      <c r="BJ12" s="52">
        <v>796</v>
      </c>
      <c r="BK12" s="41">
        <f t="shared" si="27"/>
        <v>96.1352657004831</v>
      </c>
      <c r="BL12" s="39">
        <f t="shared" si="28"/>
        <v>-32</v>
      </c>
      <c r="BM12" s="57">
        <v>2364.687819856704</v>
      </c>
      <c r="BN12" s="52">
        <v>3196.81592039801</v>
      </c>
      <c r="BO12" s="39">
        <f t="shared" si="29"/>
        <v>832.1281005413057</v>
      </c>
      <c r="BP12" s="52">
        <v>145</v>
      </c>
      <c r="BQ12" s="52">
        <v>191</v>
      </c>
      <c r="BR12" s="41">
        <f t="shared" si="30"/>
        <v>131.7</v>
      </c>
      <c r="BS12" s="39">
        <f t="shared" si="31"/>
        <v>46</v>
      </c>
      <c r="BT12" s="42">
        <v>70</v>
      </c>
      <c r="BU12" s="54">
        <v>4911.57</v>
      </c>
      <c r="BV12" s="54">
        <v>5615.15</v>
      </c>
      <c r="BW12" s="41">
        <f t="shared" si="34"/>
        <v>114.3</v>
      </c>
      <c r="BX12" s="42">
        <f t="shared" si="35"/>
        <v>703.5799999999999</v>
      </c>
    </row>
    <row r="13" spans="1:76" ht="21.75" customHeight="1">
      <c r="A13" s="51" t="s">
        <v>70</v>
      </c>
      <c r="B13" s="52">
        <v>549</v>
      </c>
      <c r="C13" s="53">
        <v>524</v>
      </c>
      <c r="D13" s="40">
        <f t="shared" si="0"/>
        <v>95.44626593806922</v>
      </c>
      <c r="E13" s="39">
        <f t="shared" si="1"/>
        <v>-25</v>
      </c>
      <c r="F13" s="52">
        <v>260</v>
      </c>
      <c r="G13" s="52">
        <v>259</v>
      </c>
      <c r="H13" s="40">
        <f t="shared" si="2"/>
        <v>99.61538461538461</v>
      </c>
      <c r="I13" s="39">
        <f t="shared" si="3"/>
        <v>-1</v>
      </c>
      <c r="J13" s="52">
        <v>319</v>
      </c>
      <c r="K13" s="52">
        <v>269</v>
      </c>
      <c r="L13" s="40">
        <f t="shared" si="4"/>
        <v>84.32601880877742</v>
      </c>
      <c r="M13" s="39">
        <f t="shared" si="5"/>
        <v>-50</v>
      </c>
      <c r="N13" s="54">
        <v>170</v>
      </c>
      <c r="O13" s="52">
        <v>146</v>
      </c>
      <c r="P13" s="41">
        <f t="shared" si="6"/>
        <v>85.88235294117646</v>
      </c>
      <c r="Q13" s="42">
        <f t="shared" si="7"/>
        <v>-24</v>
      </c>
      <c r="R13" s="201">
        <v>53.3</v>
      </c>
      <c r="S13" s="201">
        <v>54.3</v>
      </c>
      <c r="T13" s="40">
        <f t="shared" si="32"/>
        <v>1</v>
      </c>
      <c r="U13" s="52">
        <v>117</v>
      </c>
      <c r="V13" s="54">
        <v>92</v>
      </c>
      <c r="W13" s="41">
        <f t="shared" si="8"/>
        <v>78.63247863247864</v>
      </c>
      <c r="X13" s="39">
        <f t="shared" si="9"/>
        <v>-25</v>
      </c>
      <c r="Y13" s="42"/>
      <c r="Z13" s="42"/>
      <c r="AA13" s="41" t="e">
        <f t="shared" si="10"/>
        <v>#DIV/0!</v>
      </c>
      <c r="AB13" s="42">
        <f t="shared" si="11"/>
        <v>0</v>
      </c>
      <c r="AC13" s="194">
        <v>3450</v>
      </c>
      <c r="AD13" s="52">
        <v>2757</v>
      </c>
      <c r="AE13" s="40">
        <f t="shared" si="12"/>
        <v>79.91304347826087</v>
      </c>
      <c r="AF13" s="39">
        <f t="shared" si="13"/>
        <v>-693</v>
      </c>
      <c r="AG13" s="194">
        <v>537</v>
      </c>
      <c r="AH13" s="52">
        <v>512</v>
      </c>
      <c r="AI13" s="40">
        <f t="shared" si="14"/>
        <v>95.34450651769087</v>
      </c>
      <c r="AJ13" s="39">
        <f t="shared" si="15"/>
        <v>-25</v>
      </c>
      <c r="AK13" s="194">
        <v>2347</v>
      </c>
      <c r="AL13" s="53">
        <v>1502</v>
      </c>
      <c r="AM13" s="40">
        <f t="shared" si="16"/>
        <v>63.996591393268</v>
      </c>
      <c r="AN13" s="39">
        <f t="shared" si="17"/>
        <v>-845</v>
      </c>
      <c r="AO13" s="52">
        <v>95</v>
      </c>
      <c r="AP13" s="52">
        <v>93</v>
      </c>
      <c r="AQ13" s="41">
        <f t="shared" si="18"/>
        <v>97.89473684210527</v>
      </c>
      <c r="AR13" s="39">
        <f t="shared" si="19"/>
        <v>-2</v>
      </c>
      <c r="AS13" s="45">
        <f t="shared" si="20"/>
        <v>-3563</v>
      </c>
      <c r="AT13" s="46">
        <f t="shared" si="21"/>
        <v>-4807</v>
      </c>
      <c r="AU13" s="46">
        <v>3851</v>
      </c>
      <c r="AV13" s="47">
        <v>5053</v>
      </c>
      <c r="AW13" s="55">
        <v>108</v>
      </c>
      <c r="AX13" s="55">
        <v>111</v>
      </c>
      <c r="AY13" s="49">
        <f t="shared" si="33"/>
        <v>102.8</v>
      </c>
      <c r="AZ13" s="48">
        <f t="shared" si="22"/>
        <v>3</v>
      </c>
      <c r="BA13" s="56">
        <v>374</v>
      </c>
      <c r="BB13" s="52">
        <v>404</v>
      </c>
      <c r="BC13" s="41">
        <f t="shared" si="23"/>
        <v>108</v>
      </c>
      <c r="BD13" s="39">
        <f t="shared" si="24"/>
        <v>30</v>
      </c>
      <c r="BE13" s="52">
        <v>261</v>
      </c>
      <c r="BF13" s="52">
        <v>278</v>
      </c>
      <c r="BG13" s="41">
        <f t="shared" si="25"/>
        <v>106.51340996168584</v>
      </c>
      <c r="BH13" s="39">
        <f t="shared" si="26"/>
        <v>17</v>
      </c>
      <c r="BI13" s="52">
        <v>207</v>
      </c>
      <c r="BJ13" s="52">
        <v>232</v>
      </c>
      <c r="BK13" s="41">
        <f t="shared" si="27"/>
        <v>112.07729468599035</v>
      </c>
      <c r="BL13" s="39">
        <f t="shared" si="28"/>
        <v>25</v>
      </c>
      <c r="BM13" s="57">
        <v>2167.510548523207</v>
      </c>
      <c r="BN13" s="52">
        <v>2821.311475409836</v>
      </c>
      <c r="BO13" s="39">
        <f t="shared" si="29"/>
        <v>653.800926886629</v>
      </c>
      <c r="BP13" s="52">
        <v>98</v>
      </c>
      <c r="BQ13" s="52">
        <v>74</v>
      </c>
      <c r="BR13" s="41">
        <f t="shared" si="30"/>
        <v>75.5</v>
      </c>
      <c r="BS13" s="39">
        <f t="shared" si="31"/>
        <v>-24</v>
      </c>
      <c r="BT13" s="42">
        <v>37</v>
      </c>
      <c r="BU13" s="54">
        <v>4460.63</v>
      </c>
      <c r="BV13" s="54">
        <v>5172.34</v>
      </c>
      <c r="BW13" s="41">
        <f t="shared" si="34"/>
        <v>116</v>
      </c>
      <c r="BX13" s="42">
        <f t="shared" si="35"/>
        <v>711.71</v>
      </c>
    </row>
    <row r="14" spans="1:77" s="20" customFormat="1" ht="21.75" customHeight="1">
      <c r="A14" s="51" t="s">
        <v>71</v>
      </c>
      <c r="B14" s="52">
        <v>874</v>
      </c>
      <c r="C14" s="53">
        <v>820</v>
      </c>
      <c r="D14" s="40">
        <f t="shared" si="0"/>
        <v>93.82151029748283</v>
      </c>
      <c r="E14" s="39">
        <f t="shared" si="1"/>
        <v>-54</v>
      </c>
      <c r="F14" s="52">
        <v>330</v>
      </c>
      <c r="G14" s="52">
        <v>324</v>
      </c>
      <c r="H14" s="40">
        <f t="shared" si="2"/>
        <v>98.18181818181819</v>
      </c>
      <c r="I14" s="39">
        <f t="shared" si="3"/>
        <v>-6</v>
      </c>
      <c r="J14" s="52">
        <v>486</v>
      </c>
      <c r="K14" s="52">
        <v>488</v>
      </c>
      <c r="L14" s="40">
        <f t="shared" si="4"/>
        <v>100.41152263374487</v>
      </c>
      <c r="M14" s="39">
        <f t="shared" si="5"/>
        <v>2</v>
      </c>
      <c r="N14" s="54">
        <v>169</v>
      </c>
      <c r="O14" s="52">
        <v>173</v>
      </c>
      <c r="P14" s="41">
        <f t="shared" si="6"/>
        <v>102.36686390532543</v>
      </c>
      <c r="Q14" s="42">
        <f t="shared" si="7"/>
        <v>4</v>
      </c>
      <c r="R14" s="201">
        <v>34.8</v>
      </c>
      <c r="S14" s="201">
        <v>35.5</v>
      </c>
      <c r="T14" s="40">
        <f t="shared" si="32"/>
        <v>0.7000000000000028</v>
      </c>
      <c r="U14" s="52">
        <v>228</v>
      </c>
      <c r="V14" s="54">
        <v>206</v>
      </c>
      <c r="W14" s="41">
        <f t="shared" si="8"/>
        <v>90.35087719298247</v>
      </c>
      <c r="X14" s="39">
        <f t="shared" si="9"/>
        <v>-22</v>
      </c>
      <c r="Y14" s="42"/>
      <c r="Z14" s="42"/>
      <c r="AA14" s="41" t="e">
        <f t="shared" si="10"/>
        <v>#DIV/0!</v>
      </c>
      <c r="AB14" s="42">
        <f t="shared" si="11"/>
        <v>0</v>
      </c>
      <c r="AC14" s="194">
        <v>1509</v>
      </c>
      <c r="AD14" s="52">
        <v>1184</v>
      </c>
      <c r="AE14" s="40">
        <f t="shared" si="12"/>
        <v>78.46255798542082</v>
      </c>
      <c r="AF14" s="39">
        <f t="shared" si="13"/>
        <v>-325</v>
      </c>
      <c r="AG14" s="194">
        <v>870</v>
      </c>
      <c r="AH14" s="52">
        <v>800</v>
      </c>
      <c r="AI14" s="40">
        <f t="shared" si="14"/>
        <v>91.95402298850574</v>
      </c>
      <c r="AJ14" s="39">
        <f t="shared" si="15"/>
        <v>-70</v>
      </c>
      <c r="AK14" s="194">
        <v>318</v>
      </c>
      <c r="AL14" s="53">
        <v>307</v>
      </c>
      <c r="AM14" s="40">
        <f t="shared" si="16"/>
        <v>96.54088050314465</v>
      </c>
      <c r="AN14" s="39">
        <f t="shared" si="17"/>
        <v>-11</v>
      </c>
      <c r="AO14" s="52">
        <v>186</v>
      </c>
      <c r="AP14" s="52">
        <v>198</v>
      </c>
      <c r="AQ14" s="41">
        <f t="shared" si="18"/>
        <v>106.4516129032258</v>
      </c>
      <c r="AR14" s="39">
        <f t="shared" si="19"/>
        <v>12</v>
      </c>
      <c r="AS14" s="45">
        <f t="shared" si="20"/>
        <v>-3323</v>
      </c>
      <c r="AT14" s="46">
        <f t="shared" si="21"/>
        <v>-2700</v>
      </c>
      <c r="AU14" s="46">
        <v>3802</v>
      </c>
      <c r="AV14" s="47">
        <v>3180</v>
      </c>
      <c r="AW14" s="55">
        <v>109</v>
      </c>
      <c r="AX14" s="55">
        <v>114</v>
      </c>
      <c r="AY14" s="49">
        <f t="shared" si="33"/>
        <v>104.6</v>
      </c>
      <c r="AZ14" s="48">
        <f t="shared" si="22"/>
        <v>5</v>
      </c>
      <c r="BA14" s="56">
        <v>591</v>
      </c>
      <c r="BB14" s="52">
        <v>580</v>
      </c>
      <c r="BC14" s="41">
        <f t="shared" si="23"/>
        <v>98.1</v>
      </c>
      <c r="BD14" s="39">
        <f t="shared" si="24"/>
        <v>-11</v>
      </c>
      <c r="BE14" s="52">
        <v>395</v>
      </c>
      <c r="BF14" s="52">
        <v>340</v>
      </c>
      <c r="BG14" s="41">
        <f t="shared" si="25"/>
        <v>86.07594936708861</v>
      </c>
      <c r="BH14" s="39">
        <f t="shared" si="26"/>
        <v>-55</v>
      </c>
      <c r="BI14" s="52">
        <v>335</v>
      </c>
      <c r="BJ14" s="52">
        <v>281</v>
      </c>
      <c r="BK14" s="41">
        <f t="shared" si="27"/>
        <v>83.88059701492537</v>
      </c>
      <c r="BL14" s="39">
        <f t="shared" si="28"/>
        <v>-54</v>
      </c>
      <c r="BM14" s="57">
        <v>2455.9077809798273</v>
      </c>
      <c r="BN14" s="52">
        <v>3014.9681528662422</v>
      </c>
      <c r="BO14" s="39">
        <f t="shared" si="29"/>
        <v>559.0603718864149</v>
      </c>
      <c r="BP14" s="52">
        <v>43</v>
      </c>
      <c r="BQ14" s="52">
        <v>43</v>
      </c>
      <c r="BR14" s="41">
        <f t="shared" si="30"/>
        <v>100</v>
      </c>
      <c r="BS14" s="39">
        <f t="shared" si="31"/>
        <v>0</v>
      </c>
      <c r="BT14" s="42">
        <v>43</v>
      </c>
      <c r="BU14" s="54">
        <v>4980</v>
      </c>
      <c r="BV14" s="54">
        <v>5683.72</v>
      </c>
      <c r="BW14" s="41">
        <f t="shared" si="34"/>
        <v>114.1</v>
      </c>
      <c r="BX14" s="42">
        <f t="shared" si="35"/>
        <v>703.7200000000003</v>
      </c>
      <c r="BY14" s="14"/>
    </row>
    <row r="15" spans="1:77" s="20" customFormat="1" ht="21.75" customHeight="1">
      <c r="A15" s="51" t="s">
        <v>72</v>
      </c>
      <c r="B15" s="52">
        <v>1368</v>
      </c>
      <c r="C15" s="53">
        <v>1248</v>
      </c>
      <c r="D15" s="40">
        <f t="shared" si="0"/>
        <v>91.22807017543859</v>
      </c>
      <c r="E15" s="39">
        <f t="shared" si="1"/>
        <v>-120</v>
      </c>
      <c r="F15" s="52">
        <v>475</v>
      </c>
      <c r="G15" s="52">
        <v>458</v>
      </c>
      <c r="H15" s="40">
        <f t="shared" si="2"/>
        <v>96.42105263157895</v>
      </c>
      <c r="I15" s="39">
        <f t="shared" si="3"/>
        <v>-17</v>
      </c>
      <c r="J15" s="52">
        <v>802</v>
      </c>
      <c r="K15" s="52">
        <v>797</v>
      </c>
      <c r="L15" s="40">
        <f t="shared" si="4"/>
        <v>99.37655860349128</v>
      </c>
      <c r="M15" s="39">
        <f t="shared" si="5"/>
        <v>-5</v>
      </c>
      <c r="N15" s="54">
        <v>413</v>
      </c>
      <c r="O15" s="52">
        <v>404</v>
      </c>
      <c r="P15" s="41">
        <f t="shared" si="6"/>
        <v>97.82082324455206</v>
      </c>
      <c r="Q15" s="42">
        <f t="shared" si="7"/>
        <v>-9</v>
      </c>
      <c r="R15" s="201">
        <v>51.5</v>
      </c>
      <c r="S15" s="201">
        <v>50.7</v>
      </c>
      <c r="T15" s="40">
        <f t="shared" si="32"/>
        <v>-0.7999999999999972</v>
      </c>
      <c r="U15" s="52">
        <v>197</v>
      </c>
      <c r="V15" s="54">
        <v>194</v>
      </c>
      <c r="W15" s="41">
        <f t="shared" si="8"/>
        <v>98.47715736040608</v>
      </c>
      <c r="X15" s="39">
        <f t="shared" si="9"/>
        <v>-3</v>
      </c>
      <c r="Y15" s="42"/>
      <c r="Z15" s="42"/>
      <c r="AA15" s="41" t="e">
        <f t="shared" si="10"/>
        <v>#DIV/0!</v>
      </c>
      <c r="AB15" s="42">
        <f t="shared" si="11"/>
        <v>0</v>
      </c>
      <c r="AC15" s="194">
        <v>2927</v>
      </c>
      <c r="AD15" s="52">
        <v>2588</v>
      </c>
      <c r="AE15" s="40">
        <f t="shared" si="12"/>
        <v>88.41817560642295</v>
      </c>
      <c r="AF15" s="39">
        <f t="shared" si="13"/>
        <v>-339</v>
      </c>
      <c r="AG15" s="194">
        <v>1330</v>
      </c>
      <c r="AH15" s="52">
        <v>1171</v>
      </c>
      <c r="AI15" s="40">
        <f t="shared" si="14"/>
        <v>88.04511278195488</v>
      </c>
      <c r="AJ15" s="39">
        <f t="shared" si="15"/>
        <v>-159</v>
      </c>
      <c r="AK15" s="194">
        <v>1093</v>
      </c>
      <c r="AL15" s="53">
        <v>895</v>
      </c>
      <c r="AM15" s="40">
        <f t="shared" si="16"/>
        <v>81.8847209515096</v>
      </c>
      <c r="AN15" s="39">
        <f t="shared" si="17"/>
        <v>-198</v>
      </c>
      <c r="AO15" s="52">
        <v>255</v>
      </c>
      <c r="AP15" s="52">
        <v>256</v>
      </c>
      <c r="AQ15" s="41">
        <f t="shared" si="18"/>
        <v>100.3921568627451</v>
      </c>
      <c r="AR15" s="39">
        <f t="shared" si="19"/>
        <v>1</v>
      </c>
      <c r="AS15" s="45">
        <f t="shared" si="20"/>
        <v>-919</v>
      </c>
      <c r="AT15" s="46">
        <f t="shared" si="21"/>
        <v>-792</v>
      </c>
      <c r="AU15" s="46">
        <v>1639</v>
      </c>
      <c r="AV15" s="47">
        <v>1439</v>
      </c>
      <c r="AW15" s="55">
        <v>172</v>
      </c>
      <c r="AX15" s="55">
        <v>203</v>
      </c>
      <c r="AY15" s="49">
        <f t="shared" si="33"/>
        <v>118</v>
      </c>
      <c r="AZ15" s="48">
        <f t="shared" si="22"/>
        <v>31</v>
      </c>
      <c r="BA15" s="56">
        <v>906</v>
      </c>
      <c r="BB15" s="52">
        <v>987</v>
      </c>
      <c r="BC15" s="41">
        <f t="shared" si="23"/>
        <v>108.9</v>
      </c>
      <c r="BD15" s="39">
        <f t="shared" si="24"/>
        <v>81</v>
      </c>
      <c r="BE15" s="52">
        <v>648</v>
      </c>
      <c r="BF15" s="52">
        <v>601</v>
      </c>
      <c r="BG15" s="41">
        <f t="shared" si="25"/>
        <v>92.74691358024691</v>
      </c>
      <c r="BH15" s="39">
        <f t="shared" si="26"/>
        <v>-47</v>
      </c>
      <c r="BI15" s="52">
        <v>518</v>
      </c>
      <c r="BJ15" s="52">
        <v>519</v>
      </c>
      <c r="BK15" s="41">
        <f t="shared" si="27"/>
        <v>100.1930501930502</v>
      </c>
      <c r="BL15" s="39">
        <f t="shared" si="28"/>
        <v>1</v>
      </c>
      <c r="BM15" s="57">
        <v>2221.0338680926916</v>
      </c>
      <c r="BN15" s="52">
        <v>2757.319223985891</v>
      </c>
      <c r="BO15" s="39">
        <f t="shared" si="29"/>
        <v>536.2853558931993</v>
      </c>
      <c r="BP15" s="52">
        <v>64</v>
      </c>
      <c r="BQ15" s="52">
        <v>80</v>
      </c>
      <c r="BR15" s="41">
        <f t="shared" si="30"/>
        <v>125</v>
      </c>
      <c r="BS15" s="39">
        <f t="shared" si="31"/>
        <v>16</v>
      </c>
      <c r="BT15" s="42">
        <v>61</v>
      </c>
      <c r="BU15" s="54">
        <v>4019.34</v>
      </c>
      <c r="BV15" s="54">
        <v>4835.59</v>
      </c>
      <c r="BW15" s="41">
        <f t="shared" si="34"/>
        <v>120.3</v>
      </c>
      <c r="BX15" s="42">
        <f t="shared" si="35"/>
        <v>816.25</v>
      </c>
      <c r="BY15" s="14"/>
    </row>
    <row r="16" spans="1:77" s="20" customFormat="1" ht="21.75" customHeight="1">
      <c r="A16" s="51" t="s">
        <v>73</v>
      </c>
      <c r="B16" s="52">
        <v>1531</v>
      </c>
      <c r="C16" s="53">
        <v>1537</v>
      </c>
      <c r="D16" s="40">
        <f t="shared" si="0"/>
        <v>100.39190071848465</v>
      </c>
      <c r="E16" s="39">
        <f t="shared" si="1"/>
        <v>6</v>
      </c>
      <c r="F16" s="52">
        <v>671</v>
      </c>
      <c r="G16" s="52">
        <v>702</v>
      </c>
      <c r="H16" s="40">
        <f t="shared" si="2"/>
        <v>104.61997019374067</v>
      </c>
      <c r="I16" s="39">
        <f t="shared" si="3"/>
        <v>31</v>
      </c>
      <c r="J16" s="52">
        <v>906</v>
      </c>
      <c r="K16" s="52">
        <v>996</v>
      </c>
      <c r="L16" s="40">
        <f t="shared" si="4"/>
        <v>109.93377483443709</v>
      </c>
      <c r="M16" s="39">
        <f t="shared" si="5"/>
        <v>90</v>
      </c>
      <c r="N16" s="54">
        <v>406</v>
      </c>
      <c r="O16" s="52">
        <v>464</v>
      </c>
      <c r="P16" s="41">
        <f t="shared" si="6"/>
        <v>114.28571428571428</v>
      </c>
      <c r="Q16" s="42">
        <f t="shared" si="7"/>
        <v>58</v>
      </c>
      <c r="R16" s="201">
        <v>44.8</v>
      </c>
      <c r="S16" s="201">
        <v>46.6</v>
      </c>
      <c r="T16" s="40">
        <f t="shared" si="32"/>
        <v>1.8000000000000043</v>
      </c>
      <c r="U16" s="52">
        <v>235</v>
      </c>
      <c r="V16" s="54">
        <v>179</v>
      </c>
      <c r="W16" s="41">
        <f t="shared" si="8"/>
        <v>76.17021276595744</v>
      </c>
      <c r="X16" s="39">
        <f t="shared" si="9"/>
        <v>-56</v>
      </c>
      <c r="Y16" s="42"/>
      <c r="Z16" s="42"/>
      <c r="AA16" s="41" t="e">
        <f t="shared" si="10"/>
        <v>#DIV/0!</v>
      </c>
      <c r="AB16" s="42">
        <f t="shared" si="11"/>
        <v>0</v>
      </c>
      <c r="AC16" s="194">
        <v>2729</v>
      </c>
      <c r="AD16" s="52">
        <v>2559</v>
      </c>
      <c r="AE16" s="40">
        <f t="shared" si="12"/>
        <v>93.77061194576768</v>
      </c>
      <c r="AF16" s="39">
        <f t="shared" si="13"/>
        <v>-170</v>
      </c>
      <c r="AG16" s="194">
        <v>1494</v>
      </c>
      <c r="AH16" s="52">
        <v>1454</v>
      </c>
      <c r="AI16" s="40">
        <f t="shared" si="14"/>
        <v>97.32262382864792</v>
      </c>
      <c r="AJ16" s="39">
        <f t="shared" si="15"/>
        <v>-40</v>
      </c>
      <c r="AK16" s="194">
        <v>688</v>
      </c>
      <c r="AL16" s="53">
        <v>420</v>
      </c>
      <c r="AM16" s="40">
        <f t="shared" si="16"/>
        <v>61.04651162790697</v>
      </c>
      <c r="AN16" s="39">
        <f t="shared" si="17"/>
        <v>-268</v>
      </c>
      <c r="AO16" s="52">
        <v>691</v>
      </c>
      <c r="AP16" s="52">
        <v>671</v>
      </c>
      <c r="AQ16" s="41">
        <f t="shared" si="18"/>
        <v>97.10564399421129</v>
      </c>
      <c r="AR16" s="39">
        <f t="shared" si="19"/>
        <v>-20</v>
      </c>
      <c r="AS16" s="45">
        <f t="shared" si="20"/>
        <v>-6118</v>
      </c>
      <c r="AT16" s="46">
        <f t="shared" si="21"/>
        <v>-5957</v>
      </c>
      <c r="AU16" s="46">
        <v>6848</v>
      </c>
      <c r="AV16" s="47">
        <v>6742</v>
      </c>
      <c r="AW16" s="55">
        <v>152</v>
      </c>
      <c r="AX16" s="55">
        <v>213</v>
      </c>
      <c r="AY16" s="49">
        <f t="shared" si="33"/>
        <v>140.1</v>
      </c>
      <c r="AZ16" s="48">
        <f t="shared" si="22"/>
        <v>61</v>
      </c>
      <c r="BA16" s="56">
        <v>1142</v>
      </c>
      <c r="BB16" s="52">
        <v>1476</v>
      </c>
      <c r="BC16" s="41">
        <f t="shared" si="23"/>
        <v>129.2</v>
      </c>
      <c r="BD16" s="39">
        <f t="shared" si="24"/>
        <v>334</v>
      </c>
      <c r="BE16" s="52">
        <v>801</v>
      </c>
      <c r="BF16" s="52">
        <v>752</v>
      </c>
      <c r="BG16" s="41">
        <f t="shared" si="25"/>
        <v>93.88264669163546</v>
      </c>
      <c r="BH16" s="39">
        <f t="shared" si="26"/>
        <v>-49</v>
      </c>
      <c r="BI16" s="52">
        <v>705</v>
      </c>
      <c r="BJ16" s="52">
        <v>675</v>
      </c>
      <c r="BK16" s="41">
        <f t="shared" si="27"/>
        <v>95.74468085106383</v>
      </c>
      <c r="BL16" s="39">
        <f t="shared" si="28"/>
        <v>-30</v>
      </c>
      <c r="BM16" s="57">
        <v>2784.0462427745665</v>
      </c>
      <c r="BN16" s="52">
        <v>3381.62100456621</v>
      </c>
      <c r="BO16" s="39">
        <f t="shared" si="29"/>
        <v>597.5747617916436</v>
      </c>
      <c r="BP16" s="52">
        <v>127</v>
      </c>
      <c r="BQ16" s="52">
        <v>103</v>
      </c>
      <c r="BR16" s="41">
        <f t="shared" si="30"/>
        <v>81.1</v>
      </c>
      <c r="BS16" s="39">
        <f t="shared" si="31"/>
        <v>-24</v>
      </c>
      <c r="BT16" s="42">
        <v>74</v>
      </c>
      <c r="BU16" s="54">
        <v>4942.32</v>
      </c>
      <c r="BV16" s="54">
        <v>5428.16</v>
      </c>
      <c r="BW16" s="41">
        <f t="shared" si="34"/>
        <v>109.8</v>
      </c>
      <c r="BX16" s="42">
        <f t="shared" si="35"/>
        <v>485.84000000000015</v>
      </c>
      <c r="BY16" s="14"/>
    </row>
    <row r="17" spans="1:77" s="20" customFormat="1" ht="21.75" customHeight="1">
      <c r="A17" s="51" t="s">
        <v>74</v>
      </c>
      <c r="B17" s="52">
        <v>1625</v>
      </c>
      <c r="C17" s="53">
        <v>1582</v>
      </c>
      <c r="D17" s="40">
        <f t="shared" si="0"/>
        <v>97.35384615384616</v>
      </c>
      <c r="E17" s="39">
        <f t="shared" si="1"/>
        <v>-43</v>
      </c>
      <c r="F17" s="52">
        <v>557</v>
      </c>
      <c r="G17" s="52">
        <v>647</v>
      </c>
      <c r="H17" s="40">
        <f t="shared" si="2"/>
        <v>116.15798922800718</v>
      </c>
      <c r="I17" s="39">
        <f t="shared" si="3"/>
        <v>90</v>
      </c>
      <c r="J17" s="52">
        <v>814</v>
      </c>
      <c r="K17" s="52">
        <v>742</v>
      </c>
      <c r="L17" s="40">
        <f t="shared" si="4"/>
        <v>91.15479115479116</v>
      </c>
      <c r="M17" s="39">
        <f t="shared" si="5"/>
        <v>-72</v>
      </c>
      <c r="N17" s="54">
        <v>173</v>
      </c>
      <c r="O17" s="52">
        <v>202</v>
      </c>
      <c r="P17" s="41">
        <f t="shared" si="6"/>
        <v>116.76300578034682</v>
      </c>
      <c r="Q17" s="42">
        <f t="shared" si="7"/>
        <v>29</v>
      </c>
      <c r="R17" s="201">
        <v>21.3</v>
      </c>
      <c r="S17" s="201">
        <v>27.2</v>
      </c>
      <c r="T17" s="40">
        <f t="shared" si="32"/>
        <v>5.899999999999999</v>
      </c>
      <c r="U17" s="52">
        <v>370</v>
      </c>
      <c r="V17" s="54">
        <v>380</v>
      </c>
      <c r="W17" s="41">
        <f t="shared" si="8"/>
        <v>102.7027027027027</v>
      </c>
      <c r="X17" s="39">
        <f t="shared" si="9"/>
        <v>10</v>
      </c>
      <c r="Y17" s="42"/>
      <c r="Z17" s="42"/>
      <c r="AA17" s="41" t="e">
        <f t="shared" si="10"/>
        <v>#DIV/0!</v>
      </c>
      <c r="AB17" s="42">
        <f t="shared" si="11"/>
        <v>0</v>
      </c>
      <c r="AC17" s="194">
        <v>3883</v>
      </c>
      <c r="AD17" s="52">
        <v>3193</v>
      </c>
      <c r="AE17" s="40">
        <f t="shared" si="12"/>
        <v>82.23023435488025</v>
      </c>
      <c r="AF17" s="39">
        <f t="shared" si="13"/>
        <v>-690</v>
      </c>
      <c r="AG17" s="194">
        <v>1610</v>
      </c>
      <c r="AH17" s="52">
        <v>1549</v>
      </c>
      <c r="AI17" s="40">
        <f t="shared" si="14"/>
        <v>96.2111801242236</v>
      </c>
      <c r="AJ17" s="39">
        <f t="shared" si="15"/>
        <v>-61</v>
      </c>
      <c r="AK17" s="194">
        <v>1353</v>
      </c>
      <c r="AL17" s="53">
        <v>807</v>
      </c>
      <c r="AM17" s="40">
        <f t="shared" si="16"/>
        <v>59.64523281596452</v>
      </c>
      <c r="AN17" s="39">
        <f t="shared" si="17"/>
        <v>-546</v>
      </c>
      <c r="AO17" s="52">
        <v>620</v>
      </c>
      <c r="AP17" s="52">
        <v>525</v>
      </c>
      <c r="AQ17" s="41">
        <f t="shared" si="18"/>
        <v>84.67741935483872</v>
      </c>
      <c r="AR17" s="39">
        <f t="shared" si="19"/>
        <v>-95</v>
      </c>
      <c r="AS17" s="45">
        <f t="shared" si="20"/>
        <v>-1596</v>
      </c>
      <c r="AT17" s="46">
        <f t="shared" si="21"/>
        <v>-1432</v>
      </c>
      <c r="AU17" s="46">
        <v>2558</v>
      </c>
      <c r="AV17" s="47">
        <v>2252</v>
      </c>
      <c r="AW17" s="55">
        <v>178</v>
      </c>
      <c r="AX17" s="55">
        <v>198</v>
      </c>
      <c r="AY17" s="49">
        <f t="shared" si="33"/>
        <v>111.2</v>
      </c>
      <c r="AZ17" s="48">
        <f t="shared" si="22"/>
        <v>20</v>
      </c>
      <c r="BA17" s="56">
        <v>1266</v>
      </c>
      <c r="BB17" s="52">
        <v>1141</v>
      </c>
      <c r="BC17" s="41">
        <f t="shared" si="23"/>
        <v>90.1</v>
      </c>
      <c r="BD17" s="39">
        <f t="shared" si="24"/>
        <v>-125</v>
      </c>
      <c r="BE17" s="52">
        <v>663</v>
      </c>
      <c r="BF17" s="52">
        <v>762</v>
      </c>
      <c r="BG17" s="41">
        <f t="shared" si="25"/>
        <v>114.93212669683257</v>
      </c>
      <c r="BH17" s="39">
        <f t="shared" si="26"/>
        <v>99</v>
      </c>
      <c r="BI17" s="52">
        <v>553</v>
      </c>
      <c r="BJ17" s="52">
        <v>647</v>
      </c>
      <c r="BK17" s="41">
        <f t="shared" si="27"/>
        <v>116.99819168173597</v>
      </c>
      <c r="BL17" s="39">
        <f t="shared" si="28"/>
        <v>94</v>
      </c>
      <c r="BM17" s="57">
        <v>2505.7909604519773</v>
      </c>
      <c r="BN17" s="52">
        <v>3281.6881258941344</v>
      </c>
      <c r="BO17" s="39">
        <f t="shared" si="29"/>
        <v>775.8971654421571</v>
      </c>
      <c r="BP17" s="52">
        <v>148</v>
      </c>
      <c r="BQ17" s="52">
        <v>111</v>
      </c>
      <c r="BR17" s="41">
        <f t="shared" si="30"/>
        <v>75</v>
      </c>
      <c r="BS17" s="39">
        <f t="shared" si="31"/>
        <v>-37</v>
      </c>
      <c r="BT17" s="42">
        <v>164</v>
      </c>
      <c r="BU17" s="54">
        <v>4223.9</v>
      </c>
      <c r="BV17" s="54">
        <v>4456.37</v>
      </c>
      <c r="BW17" s="41">
        <f t="shared" si="34"/>
        <v>105.5</v>
      </c>
      <c r="BX17" s="42">
        <f t="shared" si="35"/>
        <v>232.47000000000025</v>
      </c>
      <c r="BY17" s="14"/>
    </row>
    <row r="18" spans="1:77" s="20" customFormat="1" ht="21.75" customHeight="1">
      <c r="A18" s="51" t="s">
        <v>75</v>
      </c>
      <c r="B18" s="52">
        <v>728</v>
      </c>
      <c r="C18" s="53">
        <v>722</v>
      </c>
      <c r="D18" s="40">
        <f t="shared" si="0"/>
        <v>99.17582417582418</v>
      </c>
      <c r="E18" s="39">
        <f t="shared" si="1"/>
        <v>-6</v>
      </c>
      <c r="F18" s="52">
        <v>390</v>
      </c>
      <c r="G18" s="52">
        <v>310</v>
      </c>
      <c r="H18" s="40">
        <f t="shared" si="2"/>
        <v>79.48717948717949</v>
      </c>
      <c r="I18" s="39">
        <f t="shared" si="3"/>
        <v>-80</v>
      </c>
      <c r="J18" s="52">
        <v>386</v>
      </c>
      <c r="K18" s="52">
        <v>401</v>
      </c>
      <c r="L18" s="40">
        <f t="shared" si="4"/>
        <v>103.8860103626943</v>
      </c>
      <c r="M18" s="39">
        <f t="shared" si="5"/>
        <v>15</v>
      </c>
      <c r="N18" s="54">
        <v>87</v>
      </c>
      <c r="O18" s="52">
        <v>130</v>
      </c>
      <c r="P18" s="41">
        <f t="shared" si="6"/>
        <v>149.42528735632183</v>
      </c>
      <c r="Q18" s="42">
        <f t="shared" si="7"/>
        <v>43</v>
      </c>
      <c r="R18" s="201">
        <v>22.5</v>
      </c>
      <c r="S18" s="201">
        <v>32.4</v>
      </c>
      <c r="T18" s="40">
        <f t="shared" si="32"/>
        <v>9.899999999999999</v>
      </c>
      <c r="U18" s="52">
        <v>155</v>
      </c>
      <c r="V18" s="54">
        <v>175</v>
      </c>
      <c r="W18" s="41">
        <f t="shared" si="8"/>
        <v>112.90322580645163</v>
      </c>
      <c r="X18" s="39">
        <f t="shared" si="9"/>
        <v>20</v>
      </c>
      <c r="Y18" s="42"/>
      <c r="Z18" s="42"/>
      <c r="AA18" s="41" t="e">
        <f t="shared" si="10"/>
        <v>#DIV/0!</v>
      </c>
      <c r="AB18" s="42">
        <f t="shared" si="11"/>
        <v>0</v>
      </c>
      <c r="AC18" s="194">
        <v>1776</v>
      </c>
      <c r="AD18" s="52">
        <v>1799</v>
      </c>
      <c r="AE18" s="40">
        <f t="shared" si="12"/>
        <v>101.29504504504506</v>
      </c>
      <c r="AF18" s="39">
        <f t="shared" si="13"/>
        <v>23</v>
      </c>
      <c r="AG18" s="194">
        <v>713</v>
      </c>
      <c r="AH18" s="52">
        <v>709</v>
      </c>
      <c r="AI18" s="40">
        <f t="shared" si="14"/>
        <v>99.4389901823282</v>
      </c>
      <c r="AJ18" s="39">
        <f t="shared" si="15"/>
        <v>-4</v>
      </c>
      <c r="AK18" s="194">
        <v>746</v>
      </c>
      <c r="AL18" s="53">
        <v>671</v>
      </c>
      <c r="AM18" s="40">
        <f t="shared" si="16"/>
        <v>89.94638069705094</v>
      </c>
      <c r="AN18" s="39">
        <f t="shared" si="17"/>
        <v>-75</v>
      </c>
      <c r="AO18" s="52">
        <v>339</v>
      </c>
      <c r="AP18" s="52">
        <v>342</v>
      </c>
      <c r="AQ18" s="41">
        <f t="shared" si="18"/>
        <v>100.88495575221239</v>
      </c>
      <c r="AR18" s="39">
        <f t="shared" si="19"/>
        <v>3</v>
      </c>
      <c r="AS18" s="45">
        <f t="shared" si="20"/>
        <v>-2948</v>
      </c>
      <c r="AT18" s="46">
        <f t="shared" si="21"/>
        <v>-3044</v>
      </c>
      <c r="AU18" s="46">
        <v>3396</v>
      </c>
      <c r="AV18" s="47">
        <v>3463</v>
      </c>
      <c r="AW18" s="55">
        <v>107</v>
      </c>
      <c r="AX18" s="55">
        <v>120</v>
      </c>
      <c r="AY18" s="49">
        <f t="shared" si="33"/>
        <v>112.1</v>
      </c>
      <c r="AZ18" s="48">
        <f t="shared" si="22"/>
        <v>13</v>
      </c>
      <c r="BA18" s="56">
        <v>437</v>
      </c>
      <c r="BB18" s="52">
        <v>481</v>
      </c>
      <c r="BC18" s="41">
        <f t="shared" si="23"/>
        <v>110.1</v>
      </c>
      <c r="BD18" s="39">
        <f t="shared" si="24"/>
        <v>44</v>
      </c>
      <c r="BE18" s="52">
        <v>280</v>
      </c>
      <c r="BF18" s="52">
        <v>303</v>
      </c>
      <c r="BG18" s="41">
        <f t="shared" si="25"/>
        <v>108.21428571428571</v>
      </c>
      <c r="BH18" s="39">
        <f t="shared" si="26"/>
        <v>23</v>
      </c>
      <c r="BI18" s="52">
        <v>219</v>
      </c>
      <c r="BJ18" s="52">
        <v>239</v>
      </c>
      <c r="BK18" s="41">
        <f t="shared" si="27"/>
        <v>109.1324200913242</v>
      </c>
      <c r="BL18" s="39">
        <f t="shared" si="28"/>
        <v>20</v>
      </c>
      <c r="BM18" s="57">
        <v>2054.8</v>
      </c>
      <c r="BN18" s="52">
        <v>2792.483660130719</v>
      </c>
      <c r="BO18" s="39">
        <f t="shared" si="29"/>
        <v>737.6836601307186</v>
      </c>
      <c r="BP18" s="52">
        <v>21</v>
      </c>
      <c r="BQ18" s="52">
        <v>41</v>
      </c>
      <c r="BR18" s="41">
        <f t="shared" si="30"/>
        <v>195.2</v>
      </c>
      <c r="BS18" s="39">
        <f t="shared" si="31"/>
        <v>20</v>
      </c>
      <c r="BT18" s="42">
        <v>80</v>
      </c>
      <c r="BU18" s="54">
        <v>4557.9</v>
      </c>
      <c r="BV18" s="54">
        <v>6165.59</v>
      </c>
      <c r="BW18" s="41">
        <f t="shared" si="34"/>
        <v>135.3</v>
      </c>
      <c r="BX18" s="42">
        <f t="shared" si="35"/>
        <v>1607.6900000000005</v>
      </c>
      <c r="BY18" s="14"/>
    </row>
    <row r="19" spans="1:77" s="20" customFormat="1" ht="21.75" customHeight="1">
      <c r="A19" s="51" t="s">
        <v>76</v>
      </c>
      <c r="B19" s="52">
        <v>628</v>
      </c>
      <c r="C19" s="53">
        <v>565</v>
      </c>
      <c r="D19" s="40">
        <f t="shared" si="0"/>
        <v>89.96815286624204</v>
      </c>
      <c r="E19" s="39">
        <f t="shared" si="1"/>
        <v>-63</v>
      </c>
      <c r="F19" s="52">
        <v>222</v>
      </c>
      <c r="G19" s="52">
        <v>206</v>
      </c>
      <c r="H19" s="40">
        <f t="shared" si="2"/>
        <v>92.7927927927928</v>
      </c>
      <c r="I19" s="39">
        <f t="shared" si="3"/>
        <v>-16</v>
      </c>
      <c r="J19" s="52">
        <v>282</v>
      </c>
      <c r="K19" s="52">
        <v>337</v>
      </c>
      <c r="L19" s="40">
        <f t="shared" si="4"/>
        <v>119.50354609929077</v>
      </c>
      <c r="M19" s="39">
        <f t="shared" si="5"/>
        <v>55</v>
      </c>
      <c r="N19" s="54">
        <v>116</v>
      </c>
      <c r="O19" s="52">
        <v>168</v>
      </c>
      <c r="P19" s="41">
        <f t="shared" si="6"/>
        <v>144.82758620689654</v>
      </c>
      <c r="Q19" s="42">
        <f t="shared" si="7"/>
        <v>52</v>
      </c>
      <c r="R19" s="201">
        <v>41.1</v>
      </c>
      <c r="S19" s="201">
        <v>49.9</v>
      </c>
      <c r="T19" s="40">
        <f t="shared" si="32"/>
        <v>8.799999999999997</v>
      </c>
      <c r="U19" s="52">
        <v>120</v>
      </c>
      <c r="V19" s="54">
        <v>112</v>
      </c>
      <c r="W19" s="41">
        <f t="shared" si="8"/>
        <v>93.33333333333333</v>
      </c>
      <c r="X19" s="39">
        <f t="shared" si="9"/>
        <v>-8</v>
      </c>
      <c r="Y19" s="42"/>
      <c r="Z19" s="42"/>
      <c r="AA19" s="41" t="e">
        <f t="shared" si="10"/>
        <v>#DIV/0!</v>
      </c>
      <c r="AB19" s="42">
        <f t="shared" si="11"/>
        <v>0</v>
      </c>
      <c r="AC19" s="194">
        <v>3395</v>
      </c>
      <c r="AD19" s="52">
        <v>3149</v>
      </c>
      <c r="AE19" s="40">
        <f t="shared" si="12"/>
        <v>92.7540500736377</v>
      </c>
      <c r="AF19" s="39">
        <f t="shared" si="13"/>
        <v>-246</v>
      </c>
      <c r="AG19" s="194">
        <v>624</v>
      </c>
      <c r="AH19" s="52">
        <v>562</v>
      </c>
      <c r="AI19" s="40">
        <f t="shared" si="14"/>
        <v>90.06410256410257</v>
      </c>
      <c r="AJ19" s="39">
        <f t="shared" si="15"/>
        <v>-62</v>
      </c>
      <c r="AK19" s="194">
        <v>2304</v>
      </c>
      <c r="AL19" s="53">
        <v>2073</v>
      </c>
      <c r="AM19" s="40">
        <f t="shared" si="16"/>
        <v>89.97395833333334</v>
      </c>
      <c r="AN19" s="39">
        <f t="shared" si="17"/>
        <v>-231</v>
      </c>
      <c r="AO19" s="52">
        <v>189</v>
      </c>
      <c r="AP19" s="52">
        <v>141</v>
      </c>
      <c r="AQ19" s="41">
        <f t="shared" si="18"/>
        <v>74.60317460317461</v>
      </c>
      <c r="AR19" s="39">
        <f t="shared" si="19"/>
        <v>-48</v>
      </c>
      <c r="AS19" s="45">
        <f t="shared" si="20"/>
        <v>-4264</v>
      </c>
      <c r="AT19" s="46">
        <f t="shared" si="21"/>
        <v>-4222</v>
      </c>
      <c r="AU19" s="46">
        <v>4563</v>
      </c>
      <c r="AV19" s="47">
        <v>4514</v>
      </c>
      <c r="AW19" s="55">
        <v>85</v>
      </c>
      <c r="AX19" s="55">
        <v>106</v>
      </c>
      <c r="AY19" s="49">
        <f t="shared" si="33"/>
        <v>124.7</v>
      </c>
      <c r="AZ19" s="48">
        <f t="shared" si="22"/>
        <v>21</v>
      </c>
      <c r="BA19" s="56">
        <v>334</v>
      </c>
      <c r="BB19" s="52">
        <v>370</v>
      </c>
      <c r="BC19" s="41">
        <f t="shared" si="23"/>
        <v>110.8</v>
      </c>
      <c r="BD19" s="39">
        <f t="shared" si="24"/>
        <v>36</v>
      </c>
      <c r="BE19" s="52">
        <v>329</v>
      </c>
      <c r="BF19" s="52">
        <v>273</v>
      </c>
      <c r="BG19" s="41">
        <f t="shared" si="25"/>
        <v>82.97872340425532</v>
      </c>
      <c r="BH19" s="39">
        <f t="shared" si="26"/>
        <v>-56</v>
      </c>
      <c r="BI19" s="52">
        <v>245</v>
      </c>
      <c r="BJ19" s="52">
        <v>210</v>
      </c>
      <c r="BK19" s="41">
        <f t="shared" si="27"/>
        <v>85.71428571428571</v>
      </c>
      <c r="BL19" s="39">
        <f t="shared" si="28"/>
        <v>-35</v>
      </c>
      <c r="BM19" s="57">
        <v>2082.5757575757575</v>
      </c>
      <c r="BN19" s="52">
        <v>2794.84126984127</v>
      </c>
      <c r="BO19" s="39">
        <f t="shared" si="29"/>
        <v>712.2655122655124</v>
      </c>
      <c r="BP19" s="52">
        <v>20</v>
      </c>
      <c r="BQ19" s="52">
        <v>11</v>
      </c>
      <c r="BR19" s="41">
        <f t="shared" si="30"/>
        <v>55</v>
      </c>
      <c r="BS19" s="39">
        <f t="shared" si="31"/>
        <v>-9</v>
      </c>
      <c r="BT19" s="42">
        <v>59</v>
      </c>
      <c r="BU19" s="54">
        <v>3720.88</v>
      </c>
      <c r="BV19" s="54">
        <v>4586.36</v>
      </c>
      <c r="BW19" s="41">
        <f t="shared" si="34"/>
        <v>123.3</v>
      </c>
      <c r="BX19" s="42">
        <f t="shared" si="35"/>
        <v>865.4799999999996</v>
      </c>
      <c r="BY19" s="14"/>
    </row>
    <row r="20" spans="1:77" s="59" customFormat="1" ht="21.75" customHeight="1">
      <c r="A20" s="58" t="s">
        <v>77</v>
      </c>
      <c r="B20" s="52">
        <v>1373</v>
      </c>
      <c r="C20" s="53">
        <v>1062</v>
      </c>
      <c r="D20" s="40">
        <f t="shared" si="0"/>
        <v>77.34887108521485</v>
      </c>
      <c r="E20" s="39">
        <f t="shared" si="1"/>
        <v>-311</v>
      </c>
      <c r="F20" s="52">
        <v>751</v>
      </c>
      <c r="G20" s="52">
        <v>525</v>
      </c>
      <c r="H20" s="40">
        <f t="shared" si="2"/>
        <v>69.90679094540613</v>
      </c>
      <c r="I20" s="39">
        <f t="shared" si="3"/>
        <v>-226</v>
      </c>
      <c r="J20" s="52">
        <v>625</v>
      </c>
      <c r="K20" s="52">
        <v>382</v>
      </c>
      <c r="L20" s="40">
        <f t="shared" si="4"/>
        <v>61.12</v>
      </c>
      <c r="M20" s="39">
        <f t="shared" si="5"/>
        <v>-243</v>
      </c>
      <c r="N20" s="54">
        <v>220</v>
      </c>
      <c r="O20" s="52">
        <v>157</v>
      </c>
      <c r="P20" s="41">
        <f t="shared" si="6"/>
        <v>71.36363636363636</v>
      </c>
      <c r="Q20" s="42">
        <f t="shared" si="7"/>
        <v>-63</v>
      </c>
      <c r="R20" s="201">
        <v>35.2</v>
      </c>
      <c r="S20" s="201">
        <v>41.1</v>
      </c>
      <c r="T20" s="40">
        <f t="shared" si="32"/>
        <v>5.899999999999999</v>
      </c>
      <c r="U20" s="52">
        <v>74</v>
      </c>
      <c r="V20" s="54">
        <v>56</v>
      </c>
      <c r="W20" s="41">
        <f t="shared" si="8"/>
        <v>75.67567567567568</v>
      </c>
      <c r="X20" s="39">
        <f t="shared" si="9"/>
        <v>-18</v>
      </c>
      <c r="Y20" s="42"/>
      <c r="Z20" s="42"/>
      <c r="AA20" s="41" t="e">
        <f t="shared" si="10"/>
        <v>#DIV/0!</v>
      </c>
      <c r="AB20" s="42" t="s">
        <v>5</v>
      </c>
      <c r="AC20" s="194">
        <v>2393</v>
      </c>
      <c r="AD20" s="52">
        <v>1504</v>
      </c>
      <c r="AE20" s="40">
        <f t="shared" si="12"/>
        <v>62.849979105725026</v>
      </c>
      <c r="AF20" s="39">
        <f t="shared" si="13"/>
        <v>-889</v>
      </c>
      <c r="AG20" s="194">
        <v>1295</v>
      </c>
      <c r="AH20" s="52">
        <v>1009</v>
      </c>
      <c r="AI20" s="40">
        <f t="shared" si="14"/>
        <v>77.91505791505791</v>
      </c>
      <c r="AJ20" s="39">
        <f t="shared" si="15"/>
        <v>-286</v>
      </c>
      <c r="AK20" s="194">
        <v>749</v>
      </c>
      <c r="AL20" s="53">
        <v>312</v>
      </c>
      <c r="AM20" s="40">
        <f t="shared" si="16"/>
        <v>41.655540720961284</v>
      </c>
      <c r="AN20" s="39">
        <f t="shared" si="17"/>
        <v>-437</v>
      </c>
      <c r="AO20" s="52">
        <v>274</v>
      </c>
      <c r="AP20" s="52">
        <v>216</v>
      </c>
      <c r="AQ20" s="41">
        <f t="shared" si="18"/>
        <v>78.83211678832117</v>
      </c>
      <c r="AR20" s="39">
        <f t="shared" si="19"/>
        <v>-58</v>
      </c>
      <c r="AS20" s="45">
        <f t="shared" si="20"/>
        <v>-1696</v>
      </c>
      <c r="AT20" s="46">
        <f t="shared" si="21"/>
        <v>-2296</v>
      </c>
      <c r="AU20" s="46">
        <v>2397</v>
      </c>
      <c r="AV20" s="47">
        <v>2796</v>
      </c>
      <c r="AW20" s="55">
        <v>129</v>
      </c>
      <c r="AX20" s="55">
        <v>122</v>
      </c>
      <c r="AY20" s="49">
        <f t="shared" si="33"/>
        <v>94.6</v>
      </c>
      <c r="AZ20" s="48">
        <f t="shared" si="22"/>
        <v>-7</v>
      </c>
      <c r="BA20" s="56">
        <v>647</v>
      </c>
      <c r="BB20" s="52">
        <v>500</v>
      </c>
      <c r="BC20" s="41">
        <f t="shared" si="23"/>
        <v>77.3</v>
      </c>
      <c r="BD20" s="39">
        <f t="shared" si="24"/>
        <v>-147</v>
      </c>
      <c r="BE20" s="52">
        <v>672</v>
      </c>
      <c r="BF20" s="52">
        <v>562</v>
      </c>
      <c r="BG20" s="41">
        <f t="shared" si="25"/>
        <v>83.63095238095238</v>
      </c>
      <c r="BH20" s="39">
        <f t="shared" si="26"/>
        <v>-110</v>
      </c>
      <c r="BI20" s="52">
        <v>496</v>
      </c>
      <c r="BJ20" s="52">
        <v>424</v>
      </c>
      <c r="BK20" s="41">
        <f t="shared" si="27"/>
        <v>85.48387096774194</v>
      </c>
      <c r="BL20" s="39">
        <f t="shared" si="28"/>
        <v>-72</v>
      </c>
      <c r="BM20" s="57">
        <v>2111.743119266055</v>
      </c>
      <c r="BN20" s="52">
        <v>2691.647331786543</v>
      </c>
      <c r="BO20" s="39">
        <f t="shared" si="29"/>
        <v>579.9042125204878</v>
      </c>
      <c r="BP20" s="52">
        <v>56</v>
      </c>
      <c r="BQ20" s="52">
        <v>55</v>
      </c>
      <c r="BR20" s="41">
        <f t="shared" si="30"/>
        <v>98.2</v>
      </c>
      <c r="BS20" s="39">
        <f t="shared" si="31"/>
        <v>-1</v>
      </c>
      <c r="BT20" s="42">
        <v>23</v>
      </c>
      <c r="BU20" s="54">
        <v>4369.77</v>
      </c>
      <c r="BV20" s="54">
        <v>4582.51</v>
      </c>
      <c r="BW20" s="41">
        <f t="shared" si="34"/>
        <v>104.9</v>
      </c>
      <c r="BX20" s="42">
        <f t="shared" si="35"/>
        <v>212.73999999999978</v>
      </c>
      <c r="BY20" s="14"/>
    </row>
    <row r="21" spans="1:77" s="20" customFormat="1" ht="21.75" customHeight="1">
      <c r="A21" s="51" t="s">
        <v>78</v>
      </c>
      <c r="B21" s="52">
        <v>1443</v>
      </c>
      <c r="C21" s="53">
        <v>1272</v>
      </c>
      <c r="D21" s="40">
        <f t="shared" si="0"/>
        <v>88.14968814968816</v>
      </c>
      <c r="E21" s="39">
        <f t="shared" si="1"/>
        <v>-171</v>
      </c>
      <c r="F21" s="52">
        <v>372</v>
      </c>
      <c r="G21" s="52">
        <v>361</v>
      </c>
      <c r="H21" s="40">
        <f t="shared" si="2"/>
        <v>97.04301075268818</v>
      </c>
      <c r="I21" s="39">
        <f t="shared" si="3"/>
        <v>-11</v>
      </c>
      <c r="J21" s="52">
        <v>874</v>
      </c>
      <c r="K21" s="52">
        <v>893</v>
      </c>
      <c r="L21" s="40">
        <f t="shared" si="4"/>
        <v>102.17391304347827</v>
      </c>
      <c r="M21" s="39">
        <f t="shared" si="5"/>
        <v>19</v>
      </c>
      <c r="N21" s="54">
        <v>29</v>
      </c>
      <c r="O21" s="52">
        <v>111</v>
      </c>
      <c r="P21" s="41">
        <f t="shared" si="6"/>
        <v>382.7586206896552</v>
      </c>
      <c r="Q21" s="42">
        <f t="shared" si="7"/>
        <v>82</v>
      </c>
      <c r="R21" s="201">
        <v>3.3</v>
      </c>
      <c r="S21" s="201">
        <v>12.4</v>
      </c>
      <c r="T21" s="40">
        <f t="shared" si="32"/>
        <v>9.100000000000001</v>
      </c>
      <c r="U21" s="52">
        <v>325</v>
      </c>
      <c r="V21" s="54">
        <v>342</v>
      </c>
      <c r="W21" s="41">
        <f t="shared" si="8"/>
        <v>105.23076923076924</v>
      </c>
      <c r="X21" s="39">
        <f t="shared" si="9"/>
        <v>17</v>
      </c>
      <c r="Y21" s="42"/>
      <c r="Z21" s="42"/>
      <c r="AA21" s="41" t="e">
        <f t="shared" si="10"/>
        <v>#DIV/0!</v>
      </c>
      <c r="AB21" s="42">
        <f aca="true" t="shared" si="36" ref="AB21:AB34">Z21-Y21</f>
        <v>0</v>
      </c>
      <c r="AC21" s="194">
        <v>1892</v>
      </c>
      <c r="AD21" s="52">
        <v>1622</v>
      </c>
      <c r="AE21" s="40">
        <f t="shared" si="12"/>
        <v>85.7293868921776</v>
      </c>
      <c r="AF21" s="39">
        <f t="shared" si="13"/>
        <v>-270</v>
      </c>
      <c r="AG21" s="194">
        <v>1432</v>
      </c>
      <c r="AH21" s="52">
        <v>1206</v>
      </c>
      <c r="AI21" s="40">
        <f t="shared" si="14"/>
        <v>84.21787709497207</v>
      </c>
      <c r="AJ21" s="39">
        <f t="shared" si="15"/>
        <v>-226</v>
      </c>
      <c r="AK21" s="194">
        <v>277</v>
      </c>
      <c r="AL21" s="53">
        <v>242</v>
      </c>
      <c r="AM21" s="40">
        <f t="shared" si="16"/>
        <v>87.36462093862815</v>
      </c>
      <c r="AN21" s="39">
        <f t="shared" si="17"/>
        <v>-35</v>
      </c>
      <c r="AO21" s="52">
        <v>383</v>
      </c>
      <c r="AP21" s="52">
        <v>401</v>
      </c>
      <c r="AQ21" s="41">
        <f t="shared" si="18"/>
        <v>104.69973890339426</v>
      </c>
      <c r="AR21" s="39">
        <f t="shared" si="19"/>
        <v>18</v>
      </c>
      <c r="AS21" s="45">
        <f t="shared" si="20"/>
        <v>-4399</v>
      </c>
      <c r="AT21" s="46">
        <f t="shared" si="21"/>
        <v>-3807</v>
      </c>
      <c r="AU21" s="46">
        <v>5375</v>
      </c>
      <c r="AV21" s="47">
        <v>4751</v>
      </c>
      <c r="AW21" s="55">
        <v>99</v>
      </c>
      <c r="AX21" s="55">
        <v>117</v>
      </c>
      <c r="AY21" s="49">
        <f t="shared" si="33"/>
        <v>118.2</v>
      </c>
      <c r="AZ21" s="48">
        <f t="shared" si="22"/>
        <v>18</v>
      </c>
      <c r="BA21" s="56">
        <v>935</v>
      </c>
      <c r="BB21" s="52">
        <v>1152</v>
      </c>
      <c r="BC21" s="41">
        <f t="shared" si="23"/>
        <v>123.2</v>
      </c>
      <c r="BD21" s="39">
        <f t="shared" si="24"/>
        <v>217</v>
      </c>
      <c r="BE21" s="52">
        <v>467</v>
      </c>
      <c r="BF21" s="52">
        <v>328</v>
      </c>
      <c r="BG21" s="41">
        <f t="shared" si="25"/>
        <v>70.2355460385439</v>
      </c>
      <c r="BH21" s="39">
        <f t="shared" si="26"/>
        <v>-139</v>
      </c>
      <c r="BI21" s="52">
        <v>404</v>
      </c>
      <c r="BJ21" s="52">
        <v>286</v>
      </c>
      <c r="BK21" s="41">
        <f t="shared" si="27"/>
        <v>70.79207920792079</v>
      </c>
      <c r="BL21" s="39">
        <f t="shared" si="28"/>
        <v>-118</v>
      </c>
      <c r="BM21" s="57">
        <v>3263.6363636363635</v>
      </c>
      <c r="BN21" s="52">
        <v>3673.618090452261</v>
      </c>
      <c r="BO21" s="39">
        <f t="shared" si="29"/>
        <v>409.9817268158977</v>
      </c>
      <c r="BP21" s="52">
        <v>23</v>
      </c>
      <c r="BQ21" s="52">
        <v>35</v>
      </c>
      <c r="BR21" s="41">
        <f t="shared" si="30"/>
        <v>152.2</v>
      </c>
      <c r="BS21" s="39">
        <f t="shared" si="31"/>
        <v>12</v>
      </c>
      <c r="BT21" s="42">
        <v>469</v>
      </c>
      <c r="BU21" s="54">
        <v>4766.25</v>
      </c>
      <c r="BV21" s="54">
        <v>5594.06</v>
      </c>
      <c r="BW21" s="41">
        <f t="shared" si="34"/>
        <v>117.4</v>
      </c>
      <c r="BX21" s="42">
        <f t="shared" si="35"/>
        <v>827.8100000000004</v>
      </c>
      <c r="BY21" s="14"/>
    </row>
    <row r="22" spans="1:77" s="20" customFormat="1" ht="21.75" customHeight="1">
      <c r="A22" s="51" t="s">
        <v>79</v>
      </c>
      <c r="B22" s="52">
        <v>2080</v>
      </c>
      <c r="C22" s="53">
        <v>1835</v>
      </c>
      <c r="D22" s="40">
        <f t="shared" si="0"/>
        <v>88.22115384615384</v>
      </c>
      <c r="E22" s="39">
        <f t="shared" si="1"/>
        <v>-245</v>
      </c>
      <c r="F22" s="52">
        <v>479</v>
      </c>
      <c r="G22" s="52">
        <v>502</v>
      </c>
      <c r="H22" s="40">
        <f t="shared" si="2"/>
        <v>104.8016701461378</v>
      </c>
      <c r="I22" s="39">
        <f t="shared" si="3"/>
        <v>23</v>
      </c>
      <c r="J22" s="52">
        <v>1518</v>
      </c>
      <c r="K22" s="52">
        <v>1425</v>
      </c>
      <c r="L22" s="40">
        <f t="shared" si="4"/>
        <v>93.87351778656127</v>
      </c>
      <c r="M22" s="39">
        <f t="shared" si="5"/>
        <v>-93</v>
      </c>
      <c r="N22" s="54">
        <v>321</v>
      </c>
      <c r="O22" s="52">
        <v>312</v>
      </c>
      <c r="P22" s="41">
        <f t="shared" si="6"/>
        <v>97.19626168224299</v>
      </c>
      <c r="Q22" s="42">
        <f t="shared" si="7"/>
        <v>-9</v>
      </c>
      <c r="R22" s="201">
        <v>21.1</v>
      </c>
      <c r="S22" s="201">
        <v>21.9</v>
      </c>
      <c r="T22" s="40">
        <f t="shared" si="32"/>
        <v>0.7999999999999972</v>
      </c>
      <c r="U22" s="52">
        <v>446</v>
      </c>
      <c r="V22" s="54">
        <v>462</v>
      </c>
      <c r="W22" s="41">
        <f t="shared" si="8"/>
        <v>103.58744394618836</v>
      </c>
      <c r="X22" s="39">
        <f t="shared" si="9"/>
        <v>16</v>
      </c>
      <c r="Y22" s="42"/>
      <c r="Z22" s="42"/>
      <c r="AA22" s="41" t="e">
        <f t="shared" si="10"/>
        <v>#DIV/0!</v>
      </c>
      <c r="AB22" s="42">
        <f t="shared" si="36"/>
        <v>0</v>
      </c>
      <c r="AC22" s="194">
        <v>6091</v>
      </c>
      <c r="AD22" s="52">
        <v>4690</v>
      </c>
      <c r="AE22" s="40">
        <f t="shared" si="12"/>
        <v>76.99885076342144</v>
      </c>
      <c r="AF22" s="39">
        <f t="shared" si="13"/>
        <v>-1401</v>
      </c>
      <c r="AG22" s="194">
        <v>2042</v>
      </c>
      <c r="AH22" s="52">
        <v>1805</v>
      </c>
      <c r="AI22" s="40">
        <f t="shared" si="14"/>
        <v>88.39373163565132</v>
      </c>
      <c r="AJ22" s="39">
        <f t="shared" si="15"/>
        <v>-237</v>
      </c>
      <c r="AK22" s="194">
        <v>2999</v>
      </c>
      <c r="AL22" s="53">
        <v>2577</v>
      </c>
      <c r="AM22" s="40">
        <f t="shared" si="16"/>
        <v>85.92864288096031</v>
      </c>
      <c r="AN22" s="39">
        <f t="shared" si="17"/>
        <v>-422</v>
      </c>
      <c r="AO22" s="52">
        <v>615</v>
      </c>
      <c r="AP22" s="52">
        <v>813</v>
      </c>
      <c r="AQ22" s="41">
        <f t="shared" si="18"/>
        <v>132.1951219512195</v>
      </c>
      <c r="AR22" s="39">
        <f t="shared" si="19"/>
        <v>198</v>
      </c>
      <c r="AS22" s="45">
        <f t="shared" si="20"/>
        <v>-2236</v>
      </c>
      <c r="AT22" s="46">
        <f t="shared" si="21"/>
        <v>-2242</v>
      </c>
      <c r="AU22" s="46">
        <v>3773</v>
      </c>
      <c r="AV22" s="47">
        <v>3588</v>
      </c>
      <c r="AW22" s="55">
        <v>153</v>
      </c>
      <c r="AX22" s="55">
        <v>160</v>
      </c>
      <c r="AY22" s="49">
        <f t="shared" si="33"/>
        <v>104.6</v>
      </c>
      <c r="AZ22" s="48">
        <f t="shared" si="22"/>
        <v>7</v>
      </c>
      <c r="BA22" s="56">
        <v>1749</v>
      </c>
      <c r="BB22" s="52">
        <v>1683</v>
      </c>
      <c r="BC22" s="41">
        <f t="shared" si="23"/>
        <v>96.2</v>
      </c>
      <c r="BD22" s="39">
        <f t="shared" si="24"/>
        <v>-66</v>
      </c>
      <c r="BE22" s="52">
        <v>543</v>
      </c>
      <c r="BF22" s="52">
        <v>489</v>
      </c>
      <c r="BG22" s="41">
        <f t="shared" si="25"/>
        <v>90.05524861878453</v>
      </c>
      <c r="BH22" s="39">
        <f t="shared" si="26"/>
        <v>-54</v>
      </c>
      <c r="BI22" s="52">
        <v>504</v>
      </c>
      <c r="BJ22" s="52">
        <v>464</v>
      </c>
      <c r="BK22" s="41">
        <f t="shared" si="27"/>
        <v>92.06349206349206</v>
      </c>
      <c r="BL22" s="39">
        <f t="shared" si="28"/>
        <v>-40</v>
      </c>
      <c r="BM22" s="57">
        <v>3372.7272727272725</v>
      </c>
      <c r="BN22" s="52">
        <v>3584.94623655914</v>
      </c>
      <c r="BO22" s="39">
        <f t="shared" si="29"/>
        <v>212.2189638318673</v>
      </c>
      <c r="BP22" s="52">
        <v>138</v>
      </c>
      <c r="BQ22" s="52">
        <v>130</v>
      </c>
      <c r="BR22" s="41">
        <f t="shared" si="30"/>
        <v>94.2</v>
      </c>
      <c r="BS22" s="39">
        <f t="shared" si="31"/>
        <v>-8</v>
      </c>
      <c r="BT22" s="42">
        <v>51</v>
      </c>
      <c r="BU22" s="54">
        <v>4103.19</v>
      </c>
      <c r="BV22" s="54">
        <v>4436.39</v>
      </c>
      <c r="BW22" s="41">
        <f t="shared" si="34"/>
        <v>108.1</v>
      </c>
      <c r="BX22" s="42">
        <f t="shared" si="35"/>
        <v>333.2000000000007</v>
      </c>
      <c r="BY22" s="14"/>
    </row>
    <row r="23" spans="1:77" s="20" customFormat="1" ht="21.75" customHeight="1">
      <c r="A23" s="51" t="s">
        <v>80</v>
      </c>
      <c r="B23" s="52">
        <v>1492</v>
      </c>
      <c r="C23" s="53">
        <v>1524</v>
      </c>
      <c r="D23" s="40">
        <f t="shared" si="0"/>
        <v>102.14477211796248</v>
      </c>
      <c r="E23" s="39">
        <f t="shared" si="1"/>
        <v>32</v>
      </c>
      <c r="F23" s="52">
        <v>407</v>
      </c>
      <c r="G23" s="52">
        <v>503</v>
      </c>
      <c r="H23" s="40">
        <f t="shared" si="2"/>
        <v>123.58722358722358</v>
      </c>
      <c r="I23" s="39">
        <f t="shared" si="3"/>
        <v>96</v>
      </c>
      <c r="J23" s="52">
        <v>397</v>
      </c>
      <c r="K23" s="52">
        <v>398</v>
      </c>
      <c r="L23" s="40">
        <f t="shared" si="4"/>
        <v>100.25188916876576</v>
      </c>
      <c r="M23" s="39">
        <f t="shared" si="5"/>
        <v>1</v>
      </c>
      <c r="N23" s="54">
        <v>73</v>
      </c>
      <c r="O23" s="52">
        <v>57</v>
      </c>
      <c r="P23" s="41">
        <f t="shared" si="6"/>
        <v>78.08219178082192</v>
      </c>
      <c r="Q23" s="42">
        <f t="shared" si="7"/>
        <v>-16</v>
      </c>
      <c r="R23" s="201">
        <v>18.4</v>
      </c>
      <c r="S23" s="201">
        <v>14.3</v>
      </c>
      <c r="T23" s="40">
        <f t="shared" si="32"/>
        <v>-4.099999999999998</v>
      </c>
      <c r="U23" s="52">
        <v>122</v>
      </c>
      <c r="V23" s="54">
        <v>115</v>
      </c>
      <c r="W23" s="41">
        <f t="shared" si="8"/>
        <v>94.26229508196722</v>
      </c>
      <c r="X23" s="39">
        <f t="shared" si="9"/>
        <v>-7</v>
      </c>
      <c r="Y23" s="42"/>
      <c r="Z23" s="42"/>
      <c r="AA23" s="41" t="e">
        <f t="shared" si="10"/>
        <v>#DIV/0!</v>
      </c>
      <c r="AB23" s="42">
        <f t="shared" si="36"/>
        <v>0</v>
      </c>
      <c r="AC23" s="194">
        <v>2732</v>
      </c>
      <c r="AD23" s="52">
        <v>2120</v>
      </c>
      <c r="AE23" s="40">
        <f t="shared" si="12"/>
        <v>77.59882869692532</v>
      </c>
      <c r="AF23" s="39">
        <f t="shared" si="13"/>
        <v>-612</v>
      </c>
      <c r="AG23" s="194">
        <v>1422</v>
      </c>
      <c r="AH23" s="52">
        <v>1416</v>
      </c>
      <c r="AI23" s="40">
        <f t="shared" si="14"/>
        <v>99.57805907172997</v>
      </c>
      <c r="AJ23" s="39">
        <f t="shared" si="15"/>
        <v>-6</v>
      </c>
      <c r="AK23" s="194">
        <v>1010</v>
      </c>
      <c r="AL23" s="53">
        <v>569</v>
      </c>
      <c r="AM23" s="40">
        <f t="shared" si="16"/>
        <v>56.33663366336633</v>
      </c>
      <c r="AN23" s="39">
        <f t="shared" si="17"/>
        <v>-441</v>
      </c>
      <c r="AO23" s="52">
        <v>246</v>
      </c>
      <c r="AP23" s="52">
        <v>139</v>
      </c>
      <c r="AQ23" s="41">
        <f t="shared" si="18"/>
        <v>56.50406504065041</v>
      </c>
      <c r="AR23" s="39">
        <f t="shared" si="19"/>
        <v>-107</v>
      </c>
      <c r="AS23" s="45">
        <f t="shared" si="20"/>
        <v>-4677</v>
      </c>
      <c r="AT23" s="46">
        <f t="shared" si="21"/>
        <v>-4026</v>
      </c>
      <c r="AU23" s="46">
        <v>5273</v>
      </c>
      <c r="AV23" s="47">
        <v>4674</v>
      </c>
      <c r="AW23" s="55">
        <v>74</v>
      </c>
      <c r="AX23" s="55">
        <v>82</v>
      </c>
      <c r="AY23" s="49">
        <f t="shared" si="33"/>
        <v>110.8</v>
      </c>
      <c r="AZ23" s="48">
        <f t="shared" si="22"/>
        <v>8</v>
      </c>
      <c r="BA23" s="56">
        <v>517</v>
      </c>
      <c r="BB23" s="52">
        <v>528</v>
      </c>
      <c r="BC23" s="41">
        <f t="shared" si="23"/>
        <v>102.1</v>
      </c>
      <c r="BD23" s="39">
        <f t="shared" si="24"/>
        <v>11</v>
      </c>
      <c r="BE23" s="52">
        <v>896</v>
      </c>
      <c r="BF23" s="52">
        <v>876</v>
      </c>
      <c r="BG23" s="41">
        <f t="shared" si="25"/>
        <v>97.76785714285714</v>
      </c>
      <c r="BH23" s="39">
        <f t="shared" si="26"/>
        <v>-20</v>
      </c>
      <c r="BI23" s="52">
        <v>716</v>
      </c>
      <c r="BJ23" s="52">
        <v>740</v>
      </c>
      <c r="BK23" s="41">
        <f t="shared" si="27"/>
        <v>103.35195530726257</v>
      </c>
      <c r="BL23" s="39">
        <f t="shared" si="28"/>
        <v>24</v>
      </c>
      <c r="BM23" s="57">
        <v>2065.664739884393</v>
      </c>
      <c r="BN23" s="52">
        <v>2665.4117647058824</v>
      </c>
      <c r="BO23" s="39">
        <f t="shared" si="29"/>
        <v>599.7470248214895</v>
      </c>
      <c r="BP23" s="52">
        <v>95</v>
      </c>
      <c r="BQ23" s="52">
        <v>111</v>
      </c>
      <c r="BR23" s="41">
        <f t="shared" si="30"/>
        <v>116.8</v>
      </c>
      <c r="BS23" s="39">
        <f t="shared" si="31"/>
        <v>16</v>
      </c>
      <c r="BT23" s="42">
        <v>30</v>
      </c>
      <c r="BU23" s="54">
        <v>4515.16</v>
      </c>
      <c r="BV23" s="54">
        <v>5319.5</v>
      </c>
      <c r="BW23" s="41">
        <f t="shared" si="34"/>
        <v>117.8</v>
      </c>
      <c r="BX23" s="42">
        <f t="shared" si="35"/>
        <v>804.3400000000001</v>
      </c>
      <c r="BY23" s="14"/>
    </row>
    <row r="24" spans="1:77" s="20" customFormat="1" ht="21.75" customHeight="1">
      <c r="A24" s="51" t="s">
        <v>81</v>
      </c>
      <c r="B24" s="52">
        <v>962</v>
      </c>
      <c r="C24" s="53">
        <v>877</v>
      </c>
      <c r="D24" s="40">
        <f t="shared" si="0"/>
        <v>91.16424116424116</v>
      </c>
      <c r="E24" s="39">
        <f t="shared" si="1"/>
        <v>-85</v>
      </c>
      <c r="F24" s="52">
        <v>443</v>
      </c>
      <c r="G24" s="52">
        <v>424</v>
      </c>
      <c r="H24" s="40">
        <f t="shared" si="2"/>
        <v>95.71106094808127</v>
      </c>
      <c r="I24" s="39">
        <f t="shared" si="3"/>
        <v>-19</v>
      </c>
      <c r="J24" s="52">
        <v>767</v>
      </c>
      <c r="K24" s="52">
        <v>468</v>
      </c>
      <c r="L24" s="40">
        <f t="shared" si="4"/>
        <v>61.016949152542374</v>
      </c>
      <c r="M24" s="39">
        <f t="shared" si="5"/>
        <v>-299</v>
      </c>
      <c r="N24" s="54">
        <v>387</v>
      </c>
      <c r="O24" s="52">
        <v>188</v>
      </c>
      <c r="P24" s="41">
        <f t="shared" si="6"/>
        <v>48.57881136950905</v>
      </c>
      <c r="Q24" s="42">
        <f t="shared" si="7"/>
        <v>-199</v>
      </c>
      <c r="R24" s="201">
        <v>50.5</v>
      </c>
      <c r="S24" s="201">
        <v>40.2</v>
      </c>
      <c r="T24" s="40">
        <f t="shared" si="32"/>
        <v>-10.299999999999997</v>
      </c>
      <c r="U24" s="52">
        <v>166</v>
      </c>
      <c r="V24" s="54">
        <v>160</v>
      </c>
      <c r="W24" s="41">
        <f t="shared" si="8"/>
        <v>96.3855421686747</v>
      </c>
      <c r="X24" s="39">
        <f t="shared" si="9"/>
        <v>-6</v>
      </c>
      <c r="Y24" s="42"/>
      <c r="Z24" s="42"/>
      <c r="AA24" s="41" t="e">
        <f t="shared" si="10"/>
        <v>#DIV/0!</v>
      </c>
      <c r="AB24" s="42">
        <f t="shared" si="36"/>
        <v>0</v>
      </c>
      <c r="AC24" s="194">
        <v>2436</v>
      </c>
      <c r="AD24" s="52">
        <v>2592</v>
      </c>
      <c r="AE24" s="40">
        <f t="shared" si="12"/>
        <v>106.40394088669952</v>
      </c>
      <c r="AF24" s="39">
        <f t="shared" si="13"/>
        <v>156</v>
      </c>
      <c r="AG24" s="194">
        <v>923</v>
      </c>
      <c r="AH24" s="52">
        <v>825</v>
      </c>
      <c r="AI24" s="40">
        <f t="shared" si="14"/>
        <v>89.38244853737811</v>
      </c>
      <c r="AJ24" s="39">
        <f t="shared" si="15"/>
        <v>-98</v>
      </c>
      <c r="AK24" s="194">
        <v>929</v>
      </c>
      <c r="AL24" s="53">
        <v>1433</v>
      </c>
      <c r="AM24" s="40">
        <f t="shared" si="16"/>
        <v>154.2518837459634</v>
      </c>
      <c r="AN24" s="39">
        <f t="shared" si="17"/>
        <v>504</v>
      </c>
      <c r="AO24" s="52">
        <v>191</v>
      </c>
      <c r="AP24" s="52">
        <v>140</v>
      </c>
      <c r="AQ24" s="41">
        <f t="shared" si="18"/>
        <v>73.29842931937172</v>
      </c>
      <c r="AR24" s="39">
        <f t="shared" si="19"/>
        <v>-51</v>
      </c>
      <c r="AS24" s="45">
        <f t="shared" si="20"/>
        <v>-5480</v>
      </c>
      <c r="AT24" s="46">
        <f t="shared" si="21"/>
        <v>-6315</v>
      </c>
      <c r="AU24" s="46">
        <v>6003</v>
      </c>
      <c r="AV24" s="47">
        <v>6736</v>
      </c>
      <c r="AW24" s="55">
        <v>215</v>
      </c>
      <c r="AX24" s="55">
        <v>178</v>
      </c>
      <c r="AY24" s="49">
        <f t="shared" si="33"/>
        <v>82.8</v>
      </c>
      <c r="AZ24" s="48">
        <f t="shared" si="22"/>
        <v>-37</v>
      </c>
      <c r="BA24" s="56">
        <v>891</v>
      </c>
      <c r="BB24" s="52">
        <v>632</v>
      </c>
      <c r="BC24" s="41">
        <f t="shared" si="23"/>
        <v>70.9</v>
      </c>
      <c r="BD24" s="39">
        <f t="shared" si="24"/>
        <v>-259</v>
      </c>
      <c r="BE24" s="52">
        <v>439</v>
      </c>
      <c r="BF24" s="52">
        <v>456</v>
      </c>
      <c r="BG24" s="41">
        <f t="shared" si="25"/>
        <v>103.87243735763099</v>
      </c>
      <c r="BH24" s="39">
        <f t="shared" si="26"/>
        <v>17</v>
      </c>
      <c r="BI24" s="52">
        <v>358</v>
      </c>
      <c r="BJ24" s="52">
        <v>375</v>
      </c>
      <c r="BK24" s="41">
        <f t="shared" si="27"/>
        <v>104.74860335195531</v>
      </c>
      <c r="BL24" s="39">
        <f t="shared" si="28"/>
        <v>17</v>
      </c>
      <c r="BM24" s="57">
        <v>2255.0802139037432</v>
      </c>
      <c r="BN24" s="52">
        <v>2887.335092348285</v>
      </c>
      <c r="BO24" s="39">
        <f t="shared" si="29"/>
        <v>632.2548784445416</v>
      </c>
      <c r="BP24" s="52">
        <v>99</v>
      </c>
      <c r="BQ24" s="52">
        <v>78</v>
      </c>
      <c r="BR24" s="41">
        <f t="shared" si="30"/>
        <v>78.8</v>
      </c>
      <c r="BS24" s="39">
        <f t="shared" si="31"/>
        <v>-21</v>
      </c>
      <c r="BT24" s="42">
        <v>34</v>
      </c>
      <c r="BU24" s="54">
        <v>4293.98</v>
      </c>
      <c r="BV24" s="54">
        <v>5057.44</v>
      </c>
      <c r="BW24" s="41">
        <f t="shared" si="34"/>
        <v>117.8</v>
      </c>
      <c r="BX24" s="42">
        <f t="shared" si="35"/>
        <v>763.46</v>
      </c>
      <c r="BY24" s="14"/>
    </row>
    <row r="25" spans="1:77" s="20" customFormat="1" ht="21.75" customHeight="1">
      <c r="A25" s="51" t="s">
        <v>82</v>
      </c>
      <c r="B25" s="52">
        <v>1331</v>
      </c>
      <c r="C25" s="53">
        <v>1111</v>
      </c>
      <c r="D25" s="40">
        <f t="shared" si="0"/>
        <v>83.47107438016529</v>
      </c>
      <c r="E25" s="39">
        <f t="shared" si="1"/>
        <v>-220</v>
      </c>
      <c r="F25" s="52">
        <v>530</v>
      </c>
      <c r="G25" s="52">
        <v>398</v>
      </c>
      <c r="H25" s="40">
        <f t="shared" si="2"/>
        <v>75.09433962264151</v>
      </c>
      <c r="I25" s="39">
        <f t="shared" si="3"/>
        <v>-132</v>
      </c>
      <c r="J25" s="52">
        <v>588</v>
      </c>
      <c r="K25" s="52">
        <v>588</v>
      </c>
      <c r="L25" s="40">
        <f t="shared" si="4"/>
        <v>100</v>
      </c>
      <c r="M25" s="39">
        <f t="shared" si="5"/>
        <v>0</v>
      </c>
      <c r="N25" s="54">
        <v>88</v>
      </c>
      <c r="O25" s="52">
        <v>150</v>
      </c>
      <c r="P25" s="41">
        <f t="shared" si="6"/>
        <v>170.45454545454547</v>
      </c>
      <c r="Q25" s="42">
        <f t="shared" si="7"/>
        <v>62</v>
      </c>
      <c r="R25" s="201">
        <v>15</v>
      </c>
      <c r="S25" s="201">
        <v>25.5</v>
      </c>
      <c r="T25" s="40">
        <f t="shared" si="32"/>
        <v>10.5</v>
      </c>
      <c r="U25" s="52">
        <v>148</v>
      </c>
      <c r="V25" s="54">
        <v>150</v>
      </c>
      <c r="W25" s="41">
        <f t="shared" si="8"/>
        <v>101.35135135135135</v>
      </c>
      <c r="X25" s="39">
        <f t="shared" si="9"/>
        <v>2</v>
      </c>
      <c r="Y25" s="42"/>
      <c r="Z25" s="42"/>
      <c r="AA25" s="41" t="e">
        <f t="shared" si="10"/>
        <v>#DIV/0!</v>
      </c>
      <c r="AB25" s="42">
        <f t="shared" si="36"/>
        <v>0</v>
      </c>
      <c r="AC25" s="194">
        <v>2745</v>
      </c>
      <c r="AD25" s="52">
        <v>2301</v>
      </c>
      <c r="AE25" s="40">
        <f t="shared" si="12"/>
        <v>83.82513661202185</v>
      </c>
      <c r="AF25" s="39">
        <f t="shared" si="13"/>
        <v>-444</v>
      </c>
      <c r="AG25" s="194">
        <v>1311</v>
      </c>
      <c r="AH25" s="52">
        <v>1037</v>
      </c>
      <c r="AI25" s="40">
        <f t="shared" si="14"/>
        <v>79.09992372234936</v>
      </c>
      <c r="AJ25" s="39">
        <f t="shared" si="15"/>
        <v>-274</v>
      </c>
      <c r="AK25" s="194">
        <v>1180</v>
      </c>
      <c r="AL25" s="53">
        <v>1055</v>
      </c>
      <c r="AM25" s="40">
        <f t="shared" si="16"/>
        <v>89.40677966101694</v>
      </c>
      <c r="AN25" s="39">
        <f t="shared" si="17"/>
        <v>-125</v>
      </c>
      <c r="AO25" s="52">
        <v>310</v>
      </c>
      <c r="AP25" s="52">
        <v>306</v>
      </c>
      <c r="AQ25" s="41">
        <f t="shared" si="18"/>
        <v>98.70967741935483</v>
      </c>
      <c r="AR25" s="39">
        <f t="shared" si="19"/>
        <v>-4</v>
      </c>
      <c r="AS25" s="45">
        <f t="shared" si="20"/>
        <v>-2300</v>
      </c>
      <c r="AT25" s="46">
        <f t="shared" si="21"/>
        <v>-2297</v>
      </c>
      <c r="AU25" s="46">
        <v>3063</v>
      </c>
      <c r="AV25" s="47">
        <v>2915</v>
      </c>
      <c r="AW25" s="55">
        <v>125</v>
      </c>
      <c r="AX25" s="55">
        <v>167</v>
      </c>
      <c r="AY25" s="49">
        <f t="shared" si="33"/>
        <v>133.6</v>
      </c>
      <c r="AZ25" s="48">
        <f t="shared" si="22"/>
        <v>42</v>
      </c>
      <c r="BA25" s="56">
        <v>627</v>
      </c>
      <c r="BB25" s="52">
        <v>672</v>
      </c>
      <c r="BC25" s="41">
        <f t="shared" si="23"/>
        <v>107.2</v>
      </c>
      <c r="BD25" s="39">
        <f t="shared" si="24"/>
        <v>45</v>
      </c>
      <c r="BE25" s="52">
        <v>568</v>
      </c>
      <c r="BF25" s="52">
        <v>493</v>
      </c>
      <c r="BG25" s="41">
        <f t="shared" si="25"/>
        <v>86.79577464788733</v>
      </c>
      <c r="BH25" s="39">
        <f t="shared" si="26"/>
        <v>-75</v>
      </c>
      <c r="BI25" s="52">
        <v>442</v>
      </c>
      <c r="BJ25" s="52">
        <v>411</v>
      </c>
      <c r="BK25" s="41">
        <f t="shared" si="27"/>
        <v>92.98642533936652</v>
      </c>
      <c r="BL25" s="39">
        <f t="shared" si="28"/>
        <v>-31</v>
      </c>
      <c r="BM25" s="57">
        <v>2191.5811088295686</v>
      </c>
      <c r="BN25" s="52">
        <v>2787.581699346405</v>
      </c>
      <c r="BO25" s="39">
        <f t="shared" si="29"/>
        <v>596.0005905168364</v>
      </c>
      <c r="BP25" s="52">
        <v>37</v>
      </c>
      <c r="BQ25" s="52">
        <v>38</v>
      </c>
      <c r="BR25" s="41">
        <f t="shared" si="30"/>
        <v>102.7</v>
      </c>
      <c r="BS25" s="39">
        <f t="shared" si="31"/>
        <v>1</v>
      </c>
      <c r="BT25" s="42">
        <v>13</v>
      </c>
      <c r="BU25" s="54">
        <v>4033.22</v>
      </c>
      <c r="BV25" s="54">
        <v>4928.63</v>
      </c>
      <c r="BW25" s="41">
        <f t="shared" si="34"/>
        <v>122.2</v>
      </c>
      <c r="BX25" s="42">
        <f t="shared" si="35"/>
        <v>895.4100000000003</v>
      </c>
      <c r="BY25" s="14"/>
    </row>
    <row r="26" spans="1:77" s="20" customFormat="1" ht="21.75" customHeight="1">
      <c r="A26" s="51" t="s">
        <v>83</v>
      </c>
      <c r="B26" s="52">
        <v>1867</v>
      </c>
      <c r="C26" s="53">
        <v>1828</v>
      </c>
      <c r="D26" s="40">
        <f t="shared" si="0"/>
        <v>97.91108730583824</v>
      </c>
      <c r="E26" s="39">
        <f t="shared" si="1"/>
        <v>-39</v>
      </c>
      <c r="F26" s="52">
        <v>570</v>
      </c>
      <c r="G26" s="52">
        <v>630</v>
      </c>
      <c r="H26" s="40">
        <f t="shared" si="2"/>
        <v>110.5263157894737</v>
      </c>
      <c r="I26" s="39">
        <f t="shared" si="3"/>
        <v>60</v>
      </c>
      <c r="J26" s="52">
        <v>821</v>
      </c>
      <c r="K26" s="52">
        <v>761</v>
      </c>
      <c r="L26" s="40">
        <f t="shared" si="4"/>
        <v>92.69183922046284</v>
      </c>
      <c r="M26" s="39">
        <f t="shared" si="5"/>
        <v>-60</v>
      </c>
      <c r="N26" s="54">
        <v>69</v>
      </c>
      <c r="O26" s="52">
        <v>80</v>
      </c>
      <c r="P26" s="41">
        <f t="shared" si="6"/>
        <v>115.94202898550725</v>
      </c>
      <c r="Q26" s="42">
        <f t="shared" si="7"/>
        <v>11</v>
      </c>
      <c r="R26" s="201">
        <v>8.4</v>
      </c>
      <c r="S26" s="201">
        <v>10.5</v>
      </c>
      <c r="T26" s="40">
        <f t="shared" si="32"/>
        <v>2.0999999999999996</v>
      </c>
      <c r="U26" s="52">
        <v>309</v>
      </c>
      <c r="V26" s="54">
        <v>279</v>
      </c>
      <c r="W26" s="41">
        <f t="shared" si="8"/>
        <v>90.29126213592234</v>
      </c>
      <c r="X26" s="39">
        <f t="shared" si="9"/>
        <v>-30</v>
      </c>
      <c r="Y26" s="42"/>
      <c r="Z26" s="42"/>
      <c r="AA26" s="41" t="e">
        <f t="shared" si="10"/>
        <v>#DIV/0!</v>
      </c>
      <c r="AB26" s="42">
        <f t="shared" si="36"/>
        <v>0</v>
      </c>
      <c r="AC26" s="194">
        <v>4262</v>
      </c>
      <c r="AD26" s="52">
        <v>3104</v>
      </c>
      <c r="AE26" s="40">
        <f t="shared" si="12"/>
        <v>72.82965743782262</v>
      </c>
      <c r="AF26" s="39">
        <f t="shared" si="13"/>
        <v>-1158</v>
      </c>
      <c r="AG26" s="194">
        <v>1842</v>
      </c>
      <c r="AH26" s="52">
        <v>1760</v>
      </c>
      <c r="AI26" s="40">
        <f t="shared" si="14"/>
        <v>95.54831704668838</v>
      </c>
      <c r="AJ26" s="39">
        <f t="shared" si="15"/>
        <v>-82</v>
      </c>
      <c r="AK26" s="194">
        <v>1324</v>
      </c>
      <c r="AL26" s="53">
        <v>608</v>
      </c>
      <c r="AM26" s="40">
        <f t="shared" si="16"/>
        <v>45.9214501510574</v>
      </c>
      <c r="AN26" s="39">
        <f t="shared" si="17"/>
        <v>-716</v>
      </c>
      <c r="AO26" s="52">
        <v>788</v>
      </c>
      <c r="AP26" s="52">
        <v>591</v>
      </c>
      <c r="AQ26" s="41">
        <f t="shared" si="18"/>
        <v>75</v>
      </c>
      <c r="AR26" s="39">
        <f t="shared" si="19"/>
        <v>-197</v>
      </c>
      <c r="AS26" s="45">
        <f t="shared" si="20"/>
        <v>-3139</v>
      </c>
      <c r="AT26" s="46">
        <f t="shared" si="21"/>
        <v>-3338</v>
      </c>
      <c r="AU26" s="46">
        <v>4192</v>
      </c>
      <c r="AV26" s="47">
        <v>4383</v>
      </c>
      <c r="AW26" s="55">
        <v>105</v>
      </c>
      <c r="AX26" s="55">
        <v>114</v>
      </c>
      <c r="AY26" s="49">
        <f t="shared" si="33"/>
        <v>108.6</v>
      </c>
      <c r="AZ26" s="48">
        <f t="shared" si="22"/>
        <v>9</v>
      </c>
      <c r="BA26" s="56">
        <v>890</v>
      </c>
      <c r="BB26" s="52">
        <v>873</v>
      </c>
      <c r="BC26" s="41">
        <f t="shared" si="23"/>
        <v>98.1</v>
      </c>
      <c r="BD26" s="39">
        <f t="shared" si="24"/>
        <v>-17</v>
      </c>
      <c r="BE26" s="52">
        <v>814</v>
      </c>
      <c r="BF26" s="52">
        <v>783</v>
      </c>
      <c r="BG26" s="41">
        <f t="shared" si="25"/>
        <v>96.1916461916462</v>
      </c>
      <c r="BH26" s="39">
        <f t="shared" si="26"/>
        <v>-31</v>
      </c>
      <c r="BI26" s="52">
        <v>597</v>
      </c>
      <c r="BJ26" s="52">
        <v>590</v>
      </c>
      <c r="BK26" s="41">
        <f t="shared" si="27"/>
        <v>98.82747068676717</v>
      </c>
      <c r="BL26" s="39">
        <f t="shared" si="28"/>
        <v>-7</v>
      </c>
      <c r="BM26" s="57">
        <v>2039.5931142410016</v>
      </c>
      <c r="BN26" s="52">
        <v>2842.4113475177305</v>
      </c>
      <c r="BO26" s="39">
        <f t="shared" si="29"/>
        <v>802.818233276729</v>
      </c>
      <c r="BP26" s="52">
        <v>21</v>
      </c>
      <c r="BQ26" s="52">
        <v>18</v>
      </c>
      <c r="BR26" s="41">
        <f t="shared" si="30"/>
        <v>85.7</v>
      </c>
      <c r="BS26" s="39">
        <f t="shared" si="31"/>
        <v>-3</v>
      </c>
      <c r="BT26" s="42">
        <v>48</v>
      </c>
      <c r="BU26" s="54">
        <v>4627.67</v>
      </c>
      <c r="BV26" s="54">
        <v>4342.61</v>
      </c>
      <c r="BW26" s="41">
        <f t="shared" si="34"/>
        <v>93.8</v>
      </c>
      <c r="BX26" s="42">
        <f t="shared" si="35"/>
        <v>-285.0600000000004</v>
      </c>
      <c r="BY26" s="14"/>
    </row>
    <row r="27" spans="1:77" s="20" customFormat="1" ht="21.75" customHeight="1">
      <c r="A27" s="51" t="s">
        <v>84</v>
      </c>
      <c r="B27" s="52">
        <v>873</v>
      </c>
      <c r="C27" s="53">
        <v>980</v>
      </c>
      <c r="D27" s="40">
        <f t="shared" si="0"/>
        <v>112.2565864833906</v>
      </c>
      <c r="E27" s="39">
        <f t="shared" si="1"/>
        <v>107</v>
      </c>
      <c r="F27" s="52">
        <v>388</v>
      </c>
      <c r="G27" s="52">
        <v>400</v>
      </c>
      <c r="H27" s="40">
        <f t="shared" si="2"/>
        <v>103.09278350515463</v>
      </c>
      <c r="I27" s="39">
        <f t="shared" si="3"/>
        <v>12</v>
      </c>
      <c r="J27" s="52">
        <v>653</v>
      </c>
      <c r="K27" s="52">
        <v>553</v>
      </c>
      <c r="L27" s="40">
        <f t="shared" si="4"/>
        <v>84.68606431852986</v>
      </c>
      <c r="M27" s="39">
        <f t="shared" si="5"/>
        <v>-100</v>
      </c>
      <c r="N27" s="54">
        <v>309</v>
      </c>
      <c r="O27" s="52">
        <v>161</v>
      </c>
      <c r="P27" s="41">
        <f t="shared" si="6"/>
        <v>52.103559870550164</v>
      </c>
      <c r="Q27" s="42">
        <f t="shared" si="7"/>
        <v>-148</v>
      </c>
      <c r="R27" s="201">
        <v>47.3</v>
      </c>
      <c r="S27" s="201">
        <v>29.1</v>
      </c>
      <c r="T27" s="40">
        <f t="shared" si="32"/>
        <v>-18.199999999999996</v>
      </c>
      <c r="U27" s="52">
        <v>84</v>
      </c>
      <c r="V27" s="54">
        <v>33</v>
      </c>
      <c r="W27" s="41">
        <f t="shared" si="8"/>
        <v>39.285714285714285</v>
      </c>
      <c r="X27" s="39">
        <f t="shared" si="9"/>
        <v>-51</v>
      </c>
      <c r="Y27" s="42"/>
      <c r="Z27" s="42"/>
      <c r="AA27" s="41" t="e">
        <f t="shared" si="10"/>
        <v>#DIV/0!</v>
      </c>
      <c r="AB27" s="42">
        <f t="shared" si="36"/>
        <v>0</v>
      </c>
      <c r="AC27" s="194">
        <v>2308</v>
      </c>
      <c r="AD27" s="52">
        <v>1888</v>
      </c>
      <c r="AE27" s="40">
        <f t="shared" si="12"/>
        <v>81.80242634315424</v>
      </c>
      <c r="AF27" s="39">
        <f t="shared" si="13"/>
        <v>-420</v>
      </c>
      <c r="AG27" s="194">
        <v>837</v>
      </c>
      <c r="AH27" s="52">
        <v>956</v>
      </c>
      <c r="AI27" s="40">
        <f t="shared" si="14"/>
        <v>114.21744324970132</v>
      </c>
      <c r="AJ27" s="39">
        <f t="shared" si="15"/>
        <v>119</v>
      </c>
      <c r="AK27" s="194">
        <v>972</v>
      </c>
      <c r="AL27" s="53">
        <v>718</v>
      </c>
      <c r="AM27" s="40">
        <f t="shared" si="16"/>
        <v>73.86831275720165</v>
      </c>
      <c r="AN27" s="39">
        <f t="shared" si="17"/>
        <v>-254</v>
      </c>
      <c r="AO27" s="52">
        <v>76</v>
      </c>
      <c r="AP27" s="52">
        <v>97</v>
      </c>
      <c r="AQ27" s="41">
        <f t="shared" si="18"/>
        <v>127.63157894736842</v>
      </c>
      <c r="AR27" s="39">
        <f t="shared" si="19"/>
        <v>21</v>
      </c>
      <c r="AS27" s="45">
        <f t="shared" si="20"/>
        <v>-1644</v>
      </c>
      <c r="AT27" s="46">
        <f t="shared" si="21"/>
        <v>-1490</v>
      </c>
      <c r="AU27" s="46">
        <v>2178</v>
      </c>
      <c r="AV27" s="47">
        <v>2086</v>
      </c>
      <c r="AW27" s="55">
        <v>88</v>
      </c>
      <c r="AX27" s="55">
        <v>99</v>
      </c>
      <c r="AY27" s="49">
        <f t="shared" si="33"/>
        <v>112.5</v>
      </c>
      <c r="AZ27" s="48">
        <f t="shared" si="22"/>
        <v>11</v>
      </c>
      <c r="BA27" s="56">
        <v>779</v>
      </c>
      <c r="BB27" s="52">
        <v>637</v>
      </c>
      <c r="BC27" s="41">
        <f t="shared" si="23"/>
        <v>81.8</v>
      </c>
      <c r="BD27" s="39">
        <f t="shared" si="24"/>
        <v>-142</v>
      </c>
      <c r="BE27" s="52">
        <v>339</v>
      </c>
      <c r="BF27" s="52">
        <v>384</v>
      </c>
      <c r="BG27" s="41">
        <f t="shared" si="25"/>
        <v>113.27433628318585</v>
      </c>
      <c r="BH27" s="39">
        <f t="shared" si="26"/>
        <v>45</v>
      </c>
      <c r="BI27" s="52">
        <v>303</v>
      </c>
      <c r="BJ27" s="52">
        <v>344</v>
      </c>
      <c r="BK27" s="41">
        <f t="shared" si="27"/>
        <v>113.53135313531352</v>
      </c>
      <c r="BL27" s="39">
        <f t="shared" si="28"/>
        <v>41</v>
      </c>
      <c r="BM27" s="57">
        <v>2486.6666666666665</v>
      </c>
      <c r="BN27" s="52">
        <v>3121.9638242894057</v>
      </c>
      <c r="BO27" s="39">
        <f t="shared" si="29"/>
        <v>635.2971576227392</v>
      </c>
      <c r="BP27" s="52">
        <v>50</v>
      </c>
      <c r="BQ27" s="52">
        <v>35</v>
      </c>
      <c r="BR27" s="41">
        <f t="shared" si="30"/>
        <v>70</v>
      </c>
      <c r="BS27" s="39">
        <f t="shared" si="31"/>
        <v>-15</v>
      </c>
      <c r="BT27" s="42">
        <v>77</v>
      </c>
      <c r="BU27" s="54">
        <v>4498.18</v>
      </c>
      <c r="BV27" s="54">
        <v>4822.97</v>
      </c>
      <c r="BW27" s="41">
        <f t="shared" si="34"/>
        <v>107.2</v>
      </c>
      <c r="BX27" s="42">
        <f t="shared" si="35"/>
        <v>324.78999999999996</v>
      </c>
      <c r="BY27" s="14"/>
    </row>
    <row r="28" spans="1:77" s="20" customFormat="1" ht="21.75" customHeight="1">
      <c r="A28" s="51" t="s">
        <v>85</v>
      </c>
      <c r="B28" s="52">
        <v>478</v>
      </c>
      <c r="C28" s="53">
        <v>508</v>
      </c>
      <c r="D28" s="40">
        <f t="shared" si="0"/>
        <v>106.27615062761507</v>
      </c>
      <c r="E28" s="39">
        <f t="shared" si="1"/>
        <v>30</v>
      </c>
      <c r="F28" s="52">
        <v>208</v>
      </c>
      <c r="G28" s="52">
        <v>242</v>
      </c>
      <c r="H28" s="40">
        <f t="shared" si="2"/>
        <v>116.34615384615385</v>
      </c>
      <c r="I28" s="39">
        <f t="shared" si="3"/>
        <v>34</v>
      </c>
      <c r="J28" s="52">
        <v>267</v>
      </c>
      <c r="K28" s="52">
        <v>273</v>
      </c>
      <c r="L28" s="40">
        <f t="shared" si="4"/>
        <v>102.24719101123596</v>
      </c>
      <c r="M28" s="39">
        <f t="shared" si="5"/>
        <v>6</v>
      </c>
      <c r="N28" s="54">
        <v>21</v>
      </c>
      <c r="O28" s="52">
        <v>27</v>
      </c>
      <c r="P28" s="41">
        <f t="shared" si="6"/>
        <v>128.57142857142858</v>
      </c>
      <c r="Q28" s="42">
        <f t="shared" si="7"/>
        <v>6</v>
      </c>
      <c r="R28" s="201">
        <v>7.9</v>
      </c>
      <c r="S28" s="201">
        <v>9.9</v>
      </c>
      <c r="T28" s="40">
        <f t="shared" si="32"/>
        <v>2</v>
      </c>
      <c r="U28" s="52">
        <v>155</v>
      </c>
      <c r="V28" s="54">
        <v>157</v>
      </c>
      <c r="W28" s="41">
        <f t="shared" si="8"/>
        <v>101.29032258064517</v>
      </c>
      <c r="X28" s="39">
        <f t="shared" si="9"/>
        <v>2</v>
      </c>
      <c r="Y28" s="42"/>
      <c r="Z28" s="42"/>
      <c r="AA28" s="41" t="e">
        <f t="shared" si="10"/>
        <v>#DIV/0!</v>
      </c>
      <c r="AB28" s="42">
        <f t="shared" si="36"/>
        <v>0</v>
      </c>
      <c r="AC28" s="194">
        <v>1328</v>
      </c>
      <c r="AD28" s="52">
        <v>1430</v>
      </c>
      <c r="AE28" s="40">
        <f t="shared" si="12"/>
        <v>107.68072289156628</v>
      </c>
      <c r="AF28" s="39">
        <f t="shared" si="13"/>
        <v>102</v>
      </c>
      <c r="AG28" s="194">
        <v>477</v>
      </c>
      <c r="AH28" s="52">
        <v>498</v>
      </c>
      <c r="AI28" s="40">
        <f t="shared" si="14"/>
        <v>104.40251572327044</v>
      </c>
      <c r="AJ28" s="39">
        <f t="shared" si="15"/>
        <v>21</v>
      </c>
      <c r="AK28" s="194">
        <v>642</v>
      </c>
      <c r="AL28" s="53">
        <v>551</v>
      </c>
      <c r="AM28" s="40">
        <f t="shared" si="16"/>
        <v>85.82554517133957</v>
      </c>
      <c r="AN28" s="39">
        <f t="shared" si="17"/>
        <v>-91</v>
      </c>
      <c r="AO28" s="52">
        <v>313</v>
      </c>
      <c r="AP28" s="52">
        <v>313</v>
      </c>
      <c r="AQ28" s="41">
        <f t="shared" si="18"/>
        <v>100</v>
      </c>
      <c r="AR28" s="39">
        <f t="shared" si="19"/>
        <v>0</v>
      </c>
      <c r="AS28" s="45">
        <f t="shared" si="20"/>
        <v>-10371</v>
      </c>
      <c r="AT28" s="46">
        <f t="shared" si="21"/>
        <v>-10484</v>
      </c>
      <c r="AU28" s="46">
        <v>10639</v>
      </c>
      <c r="AV28" s="47">
        <v>10758</v>
      </c>
      <c r="AW28" s="55">
        <v>68</v>
      </c>
      <c r="AX28" s="55">
        <v>44</v>
      </c>
      <c r="AY28" s="49">
        <f t="shared" si="33"/>
        <v>64.7</v>
      </c>
      <c r="AZ28" s="48">
        <f t="shared" si="22"/>
        <v>-24</v>
      </c>
      <c r="BA28" s="56">
        <v>289</v>
      </c>
      <c r="BB28" s="52">
        <v>320</v>
      </c>
      <c r="BC28" s="41">
        <f t="shared" si="23"/>
        <v>110.7</v>
      </c>
      <c r="BD28" s="39">
        <f t="shared" si="24"/>
        <v>31</v>
      </c>
      <c r="BE28" s="52">
        <v>210</v>
      </c>
      <c r="BF28" s="52">
        <v>234</v>
      </c>
      <c r="BG28" s="41">
        <f t="shared" si="25"/>
        <v>111.42857142857143</v>
      </c>
      <c r="BH28" s="39">
        <f t="shared" si="26"/>
        <v>24</v>
      </c>
      <c r="BI28" s="52">
        <v>172</v>
      </c>
      <c r="BJ28" s="52">
        <v>210</v>
      </c>
      <c r="BK28" s="41">
        <f t="shared" si="27"/>
        <v>122.09302325581395</v>
      </c>
      <c r="BL28" s="39">
        <f t="shared" si="28"/>
        <v>38</v>
      </c>
      <c r="BM28" s="57">
        <v>1810.8695652173913</v>
      </c>
      <c r="BN28" s="52">
        <v>2543.8596491228072</v>
      </c>
      <c r="BO28" s="39">
        <f t="shared" si="29"/>
        <v>732.990083905416</v>
      </c>
      <c r="BP28" s="52">
        <v>4</v>
      </c>
      <c r="BQ28" s="52">
        <v>17</v>
      </c>
      <c r="BR28" s="41">
        <f t="shared" si="30"/>
        <v>425</v>
      </c>
      <c r="BS28" s="39">
        <f t="shared" si="31"/>
        <v>13</v>
      </c>
      <c r="BT28" s="42">
        <v>24</v>
      </c>
      <c r="BU28" s="54">
        <v>4000</v>
      </c>
      <c r="BV28" s="54">
        <v>4173</v>
      </c>
      <c r="BW28" s="41">
        <f t="shared" si="34"/>
        <v>104.3</v>
      </c>
      <c r="BX28" s="42">
        <f t="shared" si="35"/>
        <v>173</v>
      </c>
      <c r="BY28" s="14"/>
    </row>
    <row r="29" spans="1:77" s="20" customFormat="1" ht="21.75" customHeight="1">
      <c r="A29" s="51" t="s">
        <v>86</v>
      </c>
      <c r="B29" s="52">
        <v>952</v>
      </c>
      <c r="C29" s="53">
        <v>881</v>
      </c>
      <c r="D29" s="40">
        <f t="shared" si="0"/>
        <v>92.5420168067227</v>
      </c>
      <c r="E29" s="39">
        <f t="shared" si="1"/>
        <v>-71</v>
      </c>
      <c r="F29" s="52">
        <v>332</v>
      </c>
      <c r="G29" s="52">
        <v>369</v>
      </c>
      <c r="H29" s="40">
        <f t="shared" si="2"/>
        <v>111.14457831325302</v>
      </c>
      <c r="I29" s="39">
        <f t="shared" si="3"/>
        <v>37</v>
      </c>
      <c r="J29" s="52">
        <v>404</v>
      </c>
      <c r="K29" s="52">
        <v>424</v>
      </c>
      <c r="L29" s="40">
        <f t="shared" si="4"/>
        <v>104.95049504950495</v>
      </c>
      <c r="M29" s="39">
        <f t="shared" si="5"/>
        <v>20</v>
      </c>
      <c r="N29" s="54">
        <v>45</v>
      </c>
      <c r="O29" s="52">
        <v>121</v>
      </c>
      <c r="P29" s="41">
        <f t="shared" si="6"/>
        <v>268.8888888888889</v>
      </c>
      <c r="Q29" s="42">
        <f t="shared" si="7"/>
        <v>76</v>
      </c>
      <c r="R29" s="201">
        <v>11.1</v>
      </c>
      <c r="S29" s="201">
        <v>28.5</v>
      </c>
      <c r="T29" s="40">
        <f t="shared" si="32"/>
        <v>17.4</v>
      </c>
      <c r="U29" s="52">
        <v>165</v>
      </c>
      <c r="V29" s="54">
        <v>169</v>
      </c>
      <c r="W29" s="41">
        <f t="shared" si="8"/>
        <v>102.42424242424242</v>
      </c>
      <c r="X29" s="39">
        <f t="shared" si="9"/>
        <v>4</v>
      </c>
      <c r="Y29" s="42"/>
      <c r="Z29" s="42"/>
      <c r="AA29" s="41" t="e">
        <f t="shared" si="10"/>
        <v>#DIV/0!</v>
      </c>
      <c r="AB29" s="42">
        <f t="shared" si="36"/>
        <v>0</v>
      </c>
      <c r="AC29" s="194">
        <v>1571</v>
      </c>
      <c r="AD29" s="52">
        <v>1219</v>
      </c>
      <c r="AE29" s="40">
        <f t="shared" si="12"/>
        <v>77.59388924252069</v>
      </c>
      <c r="AF29" s="39">
        <f t="shared" si="13"/>
        <v>-352</v>
      </c>
      <c r="AG29" s="194">
        <v>900</v>
      </c>
      <c r="AH29" s="52">
        <v>790</v>
      </c>
      <c r="AI29" s="40">
        <f t="shared" si="14"/>
        <v>87.77777777777777</v>
      </c>
      <c r="AJ29" s="39">
        <f t="shared" si="15"/>
        <v>-110</v>
      </c>
      <c r="AK29" s="194">
        <v>561</v>
      </c>
      <c r="AL29" s="53">
        <v>365</v>
      </c>
      <c r="AM29" s="40">
        <f t="shared" si="16"/>
        <v>65.06238859180036</v>
      </c>
      <c r="AN29" s="39">
        <f t="shared" si="17"/>
        <v>-196</v>
      </c>
      <c r="AO29" s="52">
        <v>139</v>
      </c>
      <c r="AP29" s="52">
        <v>141</v>
      </c>
      <c r="AQ29" s="41">
        <f t="shared" si="18"/>
        <v>101.43884892086331</v>
      </c>
      <c r="AR29" s="39">
        <f t="shared" si="19"/>
        <v>2</v>
      </c>
      <c r="AS29" s="45">
        <f t="shared" si="20"/>
        <v>-2392</v>
      </c>
      <c r="AT29" s="46">
        <f t="shared" si="21"/>
        <v>-2027</v>
      </c>
      <c r="AU29" s="46">
        <v>2916</v>
      </c>
      <c r="AV29" s="47">
        <v>2497</v>
      </c>
      <c r="AW29" s="55">
        <v>127</v>
      </c>
      <c r="AX29" s="55">
        <v>131</v>
      </c>
      <c r="AY29" s="49">
        <f t="shared" si="33"/>
        <v>103.1</v>
      </c>
      <c r="AZ29" s="48">
        <f t="shared" si="22"/>
        <v>4</v>
      </c>
      <c r="BA29" s="56">
        <v>456</v>
      </c>
      <c r="BB29" s="52">
        <v>495</v>
      </c>
      <c r="BC29" s="41">
        <f t="shared" si="23"/>
        <v>108.6</v>
      </c>
      <c r="BD29" s="39">
        <f t="shared" si="24"/>
        <v>39</v>
      </c>
      <c r="BE29" s="52">
        <v>428</v>
      </c>
      <c r="BF29" s="52">
        <v>411</v>
      </c>
      <c r="BG29" s="41">
        <f t="shared" si="25"/>
        <v>96.02803738317756</v>
      </c>
      <c r="BH29" s="39">
        <f t="shared" si="26"/>
        <v>-17</v>
      </c>
      <c r="BI29" s="52">
        <v>328</v>
      </c>
      <c r="BJ29" s="52">
        <v>331</v>
      </c>
      <c r="BK29" s="41">
        <f t="shared" si="27"/>
        <v>100.91463414634146</v>
      </c>
      <c r="BL29" s="39">
        <f t="shared" si="28"/>
        <v>3</v>
      </c>
      <c r="BM29" s="57">
        <v>2044.4767441860465</v>
      </c>
      <c r="BN29" s="52">
        <v>2643.781094527363</v>
      </c>
      <c r="BO29" s="39">
        <f t="shared" si="29"/>
        <v>599.3043503413166</v>
      </c>
      <c r="BP29" s="52">
        <v>18</v>
      </c>
      <c r="BQ29" s="52">
        <v>43</v>
      </c>
      <c r="BR29" s="41">
        <f t="shared" si="30"/>
        <v>238.9</v>
      </c>
      <c r="BS29" s="39">
        <f t="shared" si="31"/>
        <v>25</v>
      </c>
      <c r="BT29" s="42">
        <v>48</v>
      </c>
      <c r="BU29" s="54">
        <v>3941.83</v>
      </c>
      <c r="BV29" s="54">
        <v>4943.42</v>
      </c>
      <c r="BW29" s="41">
        <f t="shared" si="34"/>
        <v>125.4</v>
      </c>
      <c r="BX29" s="42">
        <f t="shared" si="35"/>
        <v>1001.5900000000001</v>
      </c>
      <c r="BY29" s="14"/>
    </row>
    <row r="30" spans="1:77" s="20" customFormat="1" ht="21.75" customHeight="1">
      <c r="A30" s="51" t="s">
        <v>87</v>
      </c>
      <c r="B30" s="52">
        <v>1029</v>
      </c>
      <c r="C30" s="53">
        <v>989</v>
      </c>
      <c r="D30" s="40">
        <f t="shared" si="0"/>
        <v>96.11273080660835</v>
      </c>
      <c r="E30" s="39">
        <f t="shared" si="1"/>
        <v>-40</v>
      </c>
      <c r="F30" s="52">
        <v>512</v>
      </c>
      <c r="G30" s="52">
        <v>503</v>
      </c>
      <c r="H30" s="40">
        <f t="shared" si="2"/>
        <v>98.2421875</v>
      </c>
      <c r="I30" s="39">
        <f t="shared" si="3"/>
        <v>-9</v>
      </c>
      <c r="J30" s="52">
        <v>637</v>
      </c>
      <c r="K30" s="52">
        <v>729</v>
      </c>
      <c r="L30" s="40">
        <f t="shared" si="4"/>
        <v>114.44270015698588</v>
      </c>
      <c r="M30" s="39">
        <f t="shared" si="5"/>
        <v>92</v>
      </c>
      <c r="N30" s="54">
        <v>169</v>
      </c>
      <c r="O30" s="52">
        <v>267</v>
      </c>
      <c r="P30" s="41">
        <f t="shared" si="6"/>
        <v>157.98816568047337</v>
      </c>
      <c r="Q30" s="42">
        <f t="shared" si="7"/>
        <v>98</v>
      </c>
      <c r="R30" s="201">
        <v>26.5</v>
      </c>
      <c r="S30" s="201">
        <v>36.6</v>
      </c>
      <c r="T30" s="40">
        <f t="shared" si="32"/>
        <v>10.100000000000001</v>
      </c>
      <c r="U30" s="52">
        <v>299</v>
      </c>
      <c r="V30" s="54">
        <v>299</v>
      </c>
      <c r="W30" s="41">
        <f t="shared" si="8"/>
        <v>100</v>
      </c>
      <c r="X30" s="39">
        <f t="shared" si="9"/>
        <v>0</v>
      </c>
      <c r="Y30" s="42"/>
      <c r="Z30" s="42"/>
      <c r="AA30" s="41" t="e">
        <f t="shared" si="10"/>
        <v>#DIV/0!</v>
      </c>
      <c r="AB30" s="42">
        <f t="shared" si="36"/>
        <v>0</v>
      </c>
      <c r="AC30" s="194">
        <v>2936</v>
      </c>
      <c r="AD30" s="52">
        <v>1587</v>
      </c>
      <c r="AE30" s="40">
        <f t="shared" si="12"/>
        <v>54.05313351498637</v>
      </c>
      <c r="AF30" s="39">
        <f t="shared" si="13"/>
        <v>-1349</v>
      </c>
      <c r="AG30" s="194">
        <v>1013</v>
      </c>
      <c r="AH30" s="52">
        <v>978</v>
      </c>
      <c r="AI30" s="40">
        <f t="shared" si="14"/>
        <v>96.54491609081934</v>
      </c>
      <c r="AJ30" s="39">
        <f t="shared" si="15"/>
        <v>-35</v>
      </c>
      <c r="AK30" s="194">
        <v>1295</v>
      </c>
      <c r="AL30" s="53">
        <v>463</v>
      </c>
      <c r="AM30" s="40">
        <f t="shared" si="16"/>
        <v>35.75289575289575</v>
      </c>
      <c r="AN30" s="39">
        <f t="shared" si="17"/>
        <v>-832</v>
      </c>
      <c r="AO30" s="52">
        <v>202</v>
      </c>
      <c r="AP30" s="52">
        <v>228</v>
      </c>
      <c r="AQ30" s="41">
        <f t="shared" si="18"/>
        <v>112.87128712871286</v>
      </c>
      <c r="AR30" s="39">
        <f t="shared" si="19"/>
        <v>26</v>
      </c>
      <c r="AS30" s="45">
        <f t="shared" si="20"/>
        <v>-2944</v>
      </c>
      <c r="AT30" s="46">
        <f t="shared" si="21"/>
        <v>-3353</v>
      </c>
      <c r="AU30" s="46">
        <v>3567</v>
      </c>
      <c r="AV30" s="47">
        <v>3950</v>
      </c>
      <c r="AW30" s="55">
        <v>123</v>
      </c>
      <c r="AX30" s="55">
        <v>123</v>
      </c>
      <c r="AY30" s="49">
        <f t="shared" si="33"/>
        <v>100</v>
      </c>
      <c r="AZ30" s="48">
        <f t="shared" si="22"/>
        <v>0</v>
      </c>
      <c r="BA30" s="56">
        <v>711</v>
      </c>
      <c r="BB30" s="52">
        <v>742</v>
      </c>
      <c r="BC30" s="41">
        <f t="shared" si="23"/>
        <v>104.4</v>
      </c>
      <c r="BD30" s="39">
        <f t="shared" si="24"/>
        <v>31</v>
      </c>
      <c r="BE30" s="52">
        <v>406</v>
      </c>
      <c r="BF30" s="52">
        <v>392</v>
      </c>
      <c r="BG30" s="41">
        <f t="shared" si="25"/>
        <v>96.55172413793103</v>
      </c>
      <c r="BH30" s="39">
        <f t="shared" si="26"/>
        <v>-14</v>
      </c>
      <c r="BI30" s="52">
        <v>329</v>
      </c>
      <c r="BJ30" s="52">
        <v>319</v>
      </c>
      <c r="BK30" s="41">
        <f t="shared" si="27"/>
        <v>96.96048632218846</v>
      </c>
      <c r="BL30" s="39">
        <f t="shared" si="28"/>
        <v>-10</v>
      </c>
      <c r="BM30" s="57">
        <v>3241.1311053984577</v>
      </c>
      <c r="BN30" s="52">
        <v>3883.2167832167834</v>
      </c>
      <c r="BO30" s="39">
        <f t="shared" si="29"/>
        <v>642.0856778183256</v>
      </c>
      <c r="BP30" s="52">
        <v>35</v>
      </c>
      <c r="BQ30" s="52">
        <v>15</v>
      </c>
      <c r="BR30" s="41">
        <f t="shared" si="30"/>
        <v>42.9</v>
      </c>
      <c r="BS30" s="39">
        <f t="shared" si="31"/>
        <v>-20</v>
      </c>
      <c r="BT30" s="42">
        <v>103</v>
      </c>
      <c r="BU30" s="54">
        <v>4487.31</v>
      </c>
      <c r="BV30" s="54">
        <v>5620</v>
      </c>
      <c r="BW30" s="41">
        <f t="shared" si="34"/>
        <v>125.2</v>
      </c>
      <c r="BX30" s="42">
        <f t="shared" si="35"/>
        <v>1132.6899999999996</v>
      </c>
      <c r="BY30" s="14"/>
    </row>
    <row r="31" spans="1:77" s="60" customFormat="1" ht="21.75" customHeight="1">
      <c r="A31" s="51" t="s">
        <v>88</v>
      </c>
      <c r="B31" s="52">
        <v>5607</v>
      </c>
      <c r="C31" s="53">
        <v>4249</v>
      </c>
      <c r="D31" s="40">
        <f t="shared" si="0"/>
        <v>75.78027465667915</v>
      </c>
      <c r="E31" s="39">
        <f t="shared" si="1"/>
        <v>-1358</v>
      </c>
      <c r="F31" s="52">
        <v>2771</v>
      </c>
      <c r="G31" s="52">
        <v>1994</v>
      </c>
      <c r="H31" s="40">
        <f t="shared" si="2"/>
        <v>71.9595813785637</v>
      </c>
      <c r="I31" s="39">
        <f t="shared" si="3"/>
        <v>-777</v>
      </c>
      <c r="J31" s="52">
        <v>3008</v>
      </c>
      <c r="K31" s="52">
        <v>2639</v>
      </c>
      <c r="L31" s="40">
        <f t="shared" si="4"/>
        <v>87.73271276595744</v>
      </c>
      <c r="M31" s="39">
        <f t="shared" si="5"/>
        <v>-369</v>
      </c>
      <c r="N31" s="54">
        <v>1809</v>
      </c>
      <c r="O31" s="52">
        <v>1602</v>
      </c>
      <c r="P31" s="41">
        <f t="shared" si="6"/>
        <v>88.55721393034825</v>
      </c>
      <c r="Q31" s="42">
        <f t="shared" si="7"/>
        <v>-207</v>
      </c>
      <c r="R31" s="201">
        <v>60.1</v>
      </c>
      <c r="S31" s="201">
        <v>60.7</v>
      </c>
      <c r="T31" s="40">
        <f t="shared" si="32"/>
        <v>0.6000000000000014</v>
      </c>
      <c r="U31" s="52">
        <v>411</v>
      </c>
      <c r="V31" s="54">
        <v>425</v>
      </c>
      <c r="W31" s="41">
        <f t="shared" si="8"/>
        <v>103.40632603406326</v>
      </c>
      <c r="X31" s="39">
        <f t="shared" si="9"/>
        <v>14</v>
      </c>
      <c r="Y31" s="42"/>
      <c r="Z31" s="42"/>
      <c r="AA31" s="41" t="e">
        <f t="shared" si="10"/>
        <v>#DIV/0!</v>
      </c>
      <c r="AB31" s="42">
        <f t="shared" si="36"/>
        <v>0</v>
      </c>
      <c r="AC31" s="194">
        <v>16746</v>
      </c>
      <c r="AD31" s="52">
        <v>8849</v>
      </c>
      <c r="AE31" s="40">
        <f t="shared" si="12"/>
        <v>52.84246984354473</v>
      </c>
      <c r="AF31" s="39">
        <f t="shared" si="13"/>
        <v>-7897</v>
      </c>
      <c r="AG31" s="194">
        <v>5173</v>
      </c>
      <c r="AH31" s="52">
        <v>3738</v>
      </c>
      <c r="AI31" s="40">
        <f t="shared" si="14"/>
        <v>72.25981055480379</v>
      </c>
      <c r="AJ31" s="39">
        <f t="shared" si="15"/>
        <v>-1435</v>
      </c>
      <c r="AK31" s="194">
        <v>6684</v>
      </c>
      <c r="AL31" s="53">
        <v>4294</v>
      </c>
      <c r="AM31" s="40">
        <f t="shared" si="16"/>
        <v>64.24296828246558</v>
      </c>
      <c r="AN31" s="39">
        <f t="shared" si="17"/>
        <v>-2390</v>
      </c>
      <c r="AO31" s="52">
        <v>395</v>
      </c>
      <c r="AP31" s="52">
        <v>380</v>
      </c>
      <c r="AQ31" s="41">
        <f t="shared" si="18"/>
        <v>96.20253164556962</v>
      </c>
      <c r="AR31" s="39">
        <f t="shared" si="19"/>
        <v>-15</v>
      </c>
      <c r="AS31" s="45">
        <f t="shared" si="20"/>
        <v>-2720</v>
      </c>
      <c r="AT31" s="46">
        <f t="shared" si="21"/>
        <v>-3091</v>
      </c>
      <c r="AU31" s="46">
        <v>5760</v>
      </c>
      <c r="AV31" s="47">
        <v>5289</v>
      </c>
      <c r="AW31" s="55">
        <v>1113</v>
      </c>
      <c r="AX31" s="55">
        <v>896</v>
      </c>
      <c r="AY31" s="49">
        <f t="shared" si="33"/>
        <v>80.5</v>
      </c>
      <c r="AZ31" s="48">
        <f t="shared" si="22"/>
        <v>-217</v>
      </c>
      <c r="BA31" s="56">
        <v>7173</v>
      </c>
      <c r="BB31" s="52">
        <v>7752</v>
      </c>
      <c r="BC31" s="41">
        <f t="shared" si="23"/>
        <v>108.1</v>
      </c>
      <c r="BD31" s="39">
        <f t="shared" si="24"/>
        <v>579</v>
      </c>
      <c r="BE31" s="52">
        <v>2567</v>
      </c>
      <c r="BF31" s="52">
        <v>2051</v>
      </c>
      <c r="BG31" s="41">
        <f t="shared" si="25"/>
        <v>79.89871445266849</v>
      </c>
      <c r="BH31" s="39">
        <f t="shared" si="26"/>
        <v>-516</v>
      </c>
      <c r="BI31" s="52">
        <v>2228</v>
      </c>
      <c r="BJ31" s="52">
        <v>1762</v>
      </c>
      <c r="BK31" s="41">
        <f t="shared" si="27"/>
        <v>79.08438061041294</v>
      </c>
      <c r="BL31" s="39">
        <f t="shared" si="28"/>
        <v>-466</v>
      </c>
      <c r="BM31" s="57">
        <v>2982.400322190898</v>
      </c>
      <c r="BN31" s="52">
        <v>4072.9335494327393</v>
      </c>
      <c r="BO31" s="39">
        <f t="shared" si="29"/>
        <v>1090.5332272418414</v>
      </c>
      <c r="BP31" s="52">
        <v>1087</v>
      </c>
      <c r="BQ31" s="52">
        <v>1145</v>
      </c>
      <c r="BR31" s="41">
        <f t="shared" si="30"/>
        <v>105.3</v>
      </c>
      <c r="BS31" s="39">
        <f t="shared" si="31"/>
        <v>58</v>
      </c>
      <c r="BT31" s="42">
        <v>412</v>
      </c>
      <c r="BU31" s="54">
        <v>5295.45</v>
      </c>
      <c r="BV31" s="54">
        <v>6273.27</v>
      </c>
      <c r="BW31" s="41">
        <f t="shared" si="34"/>
        <v>118.5</v>
      </c>
      <c r="BX31" s="42">
        <f t="shared" si="35"/>
        <v>977.8200000000006</v>
      </c>
      <c r="BY31" s="14"/>
    </row>
    <row r="32" spans="1:77" s="20" customFormat="1" ht="21.75" customHeight="1">
      <c r="A32" s="61" t="s">
        <v>89</v>
      </c>
      <c r="B32" s="52">
        <v>3904</v>
      </c>
      <c r="C32" s="53">
        <v>2724</v>
      </c>
      <c r="D32" s="40">
        <f t="shared" si="0"/>
        <v>69.77459016393442</v>
      </c>
      <c r="E32" s="39">
        <f t="shared" si="1"/>
        <v>-1180</v>
      </c>
      <c r="F32" s="52">
        <v>1558</v>
      </c>
      <c r="G32" s="52">
        <v>1391</v>
      </c>
      <c r="H32" s="40">
        <f t="shared" si="2"/>
        <v>89.28112965340179</v>
      </c>
      <c r="I32" s="39">
        <f t="shared" si="3"/>
        <v>-167</v>
      </c>
      <c r="J32" s="52">
        <v>3098</v>
      </c>
      <c r="K32" s="52">
        <v>3147</v>
      </c>
      <c r="L32" s="40">
        <f t="shared" si="4"/>
        <v>101.58166559070368</v>
      </c>
      <c r="M32" s="39">
        <f t="shared" si="5"/>
        <v>49</v>
      </c>
      <c r="N32" s="54">
        <v>2180</v>
      </c>
      <c r="O32" s="52">
        <v>2394</v>
      </c>
      <c r="P32" s="41">
        <f t="shared" si="6"/>
        <v>109.81651376146789</v>
      </c>
      <c r="Q32" s="42">
        <f t="shared" si="7"/>
        <v>214</v>
      </c>
      <c r="R32" s="201">
        <v>70.4</v>
      </c>
      <c r="S32" s="201">
        <v>76.1</v>
      </c>
      <c r="T32" s="40">
        <f t="shared" si="32"/>
        <v>5.699999999999989</v>
      </c>
      <c r="U32" s="52">
        <v>273</v>
      </c>
      <c r="V32" s="54">
        <v>248</v>
      </c>
      <c r="W32" s="41">
        <f t="shared" si="8"/>
        <v>90.84249084249085</v>
      </c>
      <c r="X32" s="39">
        <f t="shared" si="9"/>
        <v>-25</v>
      </c>
      <c r="Y32" s="42"/>
      <c r="Z32" s="42"/>
      <c r="AA32" s="41" t="e">
        <f t="shared" si="10"/>
        <v>#DIV/0!</v>
      </c>
      <c r="AB32" s="42">
        <f t="shared" si="36"/>
        <v>0</v>
      </c>
      <c r="AC32" s="194">
        <v>15666</v>
      </c>
      <c r="AD32" s="52">
        <v>10449</v>
      </c>
      <c r="AE32" s="40">
        <f t="shared" si="12"/>
        <v>66.69858291842206</v>
      </c>
      <c r="AF32" s="39">
        <f t="shared" si="13"/>
        <v>-5217</v>
      </c>
      <c r="AG32" s="194">
        <v>3788</v>
      </c>
      <c r="AH32" s="52">
        <v>2635</v>
      </c>
      <c r="AI32" s="40">
        <f t="shared" si="14"/>
        <v>69.56177402323127</v>
      </c>
      <c r="AJ32" s="39">
        <f t="shared" si="15"/>
        <v>-1153</v>
      </c>
      <c r="AK32" s="194">
        <v>7999</v>
      </c>
      <c r="AL32" s="53">
        <v>5362</v>
      </c>
      <c r="AM32" s="40">
        <f t="shared" si="16"/>
        <v>67.03337917239655</v>
      </c>
      <c r="AN32" s="39">
        <f t="shared" si="17"/>
        <v>-2637</v>
      </c>
      <c r="AO32" s="52">
        <v>268</v>
      </c>
      <c r="AP32" s="52">
        <v>272</v>
      </c>
      <c r="AQ32" s="41">
        <f t="shared" si="18"/>
        <v>101.49253731343283</v>
      </c>
      <c r="AR32" s="39">
        <f t="shared" si="19"/>
        <v>4</v>
      </c>
      <c r="AS32" s="45">
        <f t="shared" si="20"/>
        <v>1043</v>
      </c>
      <c r="AT32" s="46">
        <f t="shared" si="21"/>
        <v>133</v>
      </c>
      <c r="AU32" s="46">
        <v>1246</v>
      </c>
      <c r="AV32" s="47">
        <v>1271</v>
      </c>
      <c r="AW32" s="55">
        <v>744</v>
      </c>
      <c r="AX32" s="55">
        <v>874</v>
      </c>
      <c r="AY32" s="49">
        <f t="shared" si="33"/>
        <v>117.5</v>
      </c>
      <c r="AZ32" s="48">
        <f t="shared" si="22"/>
        <v>130</v>
      </c>
      <c r="BA32" s="56">
        <v>6113</v>
      </c>
      <c r="BB32" s="52">
        <v>8091</v>
      </c>
      <c r="BC32" s="41">
        <f t="shared" si="23"/>
        <v>132.4</v>
      </c>
      <c r="BD32" s="39">
        <f t="shared" si="24"/>
        <v>1978</v>
      </c>
      <c r="BE32" s="52">
        <v>1615</v>
      </c>
      <c r="BF32" s="52">
        <v>1320</v>
      </c>
      <c r="BG32" s="41">
        <f t="shared" si="25"/>
        <v>81.73374613003097</v>
      </c>
      <c r="BH32" s="39">
        <f t="shared" si="26"/>
        <v>-295</v>
      </c>
      <c r="BI32" s="52">
        <v>1366</v>
      </c>
      <c r="BJ32" s="52">
        <v>1117</v>
      </c>
      <c r="BK32" s="41">
        <f t="shared" si="27"/>
        <v>81.77159590043924</v>
      </c>
      <c r="BL32" s="39">
        <f t="shared" si="28"/>
        <v>-249</v>
      </c>
      <c r="BM32" s="57">
        <v>2873.084745762712</v>
      </c>
      <c r="BN32" s="52">
        <v>4128.640776699029</v>
      </c>
      <c r="BO32" s="39">
        <f t="shared" si="29"/>
        <v>1255.5560309363168</v>
      </c>
      <c r="BP32" s="52">
        <v>1258</v>
      </c>
      <c r="BQ32" s="52">
        <v>1302</v>
      </c>
      <c r="BR32" s="41">
        <f t="shared" si="30"/>
        <v>103.5</v>
      </c>
      <c r="BS32" s="39">
        <f t="shared" si="31"/>
        <v>44</v>
      </c>
      <c r="BT32" s="42">
        <v>161</v>
      </c>
      <c r="BU32" s="54">
        <v>5492.95</v>
      </c>
      <c r="BV32" s="54">
        <v>5991.87</v>
      </c>
      <c r="BW32" s="41">
        <f t="shared" si="34"/>
        <v>109.1</v>
      </c>
      <c r="BX32" s="42">
        <f t="shared" si="35"/>
        <v>498.9200000000001</v>
      </c>
      <c r="BY32" s="14"/>
    </row>
    <row r="33" spans="1:77" s="20" customFormat="1" ht="21.75" customHeight="1">
      <c r="A33" s="51" t="s">
        <v>90</v>
      </c>
      <c r="B33" s="52">
        <v>1877</v>
      </c>
      <c r="C33" s="53">
        <v>1687</v>
      </c>
      <c r="D33" s="40">
        <f t="shared" si="0"/>
        <v>89.87746403835908</v>
      </c>
      <c r="E33" s="39">
        <f t="shared" si="1"/>
        <v>-190</v>
      </c>
      <c r="F33" s="52">
        <v>733</v>
      </c>
      <c r="G33" s="52">
        <v>654</v>
      </c>
      <c r="H33" s="40">
        <f t="shared" si="2"/>
        <v>89.22237380627558</v>
      </c>
      <c r="I33" s="39">
        <f t="shared" si="3"/>
        <v>-79</v>
      </c>
      <c r="J33" s="52">
        <v>1462</v>
      </c>
      <c r="K33" s="52">
        <v>1373</v>
      </c>
      <c r="L33" s="40">
        <f t="shared" si="4"/>
        <v>93.9124487004104</v>
      </c>
      <c r="M33" s="39">
        <f t="shared" si="5"/>
        <v>-89</v>
      </c>
      <c r="N33" s="54">
        <v>922</v>
      </c>
      <c r="O33" s="52">
        <v>922</v>
      </c>
      <c r="P33" s="41">
        <f t="shared" si="6"/>
        <v>100</v>
      </c>
      <c r="Q33" s="42">
        <f t="shared" si="7"/>
        <v>0</v>
      </c>
      <c r="R33" s="201">
        <v>63.1</v>
      </c>
      <c r="S33" s="201">
        <v>67.2</v>
      </c>
      <c r="T33" s="40">
        <f t="shared" si="32"/>
        <v>4.100000000000001</v>
      </c>
      <c r="U33" s="52">
        <v>228</v>
      </c>
      <c r="V33" s="54">
        <v>185</v>
      </c>
      <c r="W33" s="41">
        <f t="shared" si="8"/>
        <v>81.14035087719299</v>
      </c>
      <c r="X33" s="39">
        <f t="shared" si="9"/>
        <v>-43</v>
      </c>
      <c r="Y33" s="42"/>
      <c r="Z33" s="42"/>
      <c r="AA33" s="41" t="e">
        <f t="shared" si="10"/>
        <v>#DIV/0!</v>
      </c>
      <c r="AB33" s="42">
        <f t="shared" si="36"/>
        <v>0</v>
      </c>
      <c r="AC33" s="194">
        <v>5678</v>
      </c>
      <c r="AD33" s="52">
        <v>3847</v>
      </c>
      <c r="AE33" s="40">
        <f t="shared" si="12"/>
        <v>67.75272983444876</v>
      </c>
      <c r="AF33" s="39">
        <f t="shared" si="13"/>
        <v>-1831</v>
      </c>
      <c r="AG33" s="194">
        <v>1826</v>
      </c>
      <c r="AH33" s="52">
        <v>1579</v>
      </c>
      <c r="AI33" s="40">
        <f t="shared" si="14"/>
        <v>86.47316538882805</v>
      </c>
      <c r="AJ33" s="39">
        <f t="shared" si="15"/>
        <v>-247</v>
      </c>
      <c r="AK33" s="194">
        <v>2098</v>
      </c>
      <c r="AL33" s="53">
        <v>648</v>
      </c>
      <c r="AM33" s="40">
        <f t="shared" si="16"/>
        <v>30.88655862726406</v>
      </c>
      <c r="AN33" s="39">
        <f t="shared" si="17"/>
        <v>-1450</v>
      </c>
      <c r="AO33" s="52">
        <v>213</v>
      </c>
      <c r="AP33" s="52">
        <v>224</v>
      </c>
      <c r="AQ33" s="41">
        <f t="shared" si="18"/>
        <v>105.1643192488263</v>
      </c>
      <c r="AR33" s="39">
        <f t="shared" si="19"/>
        <v>11</v>
      </c>
      <c r="AS33" s="46">
        <f t="shared" si="20"/>
        <v>-2876</v>
      </c>
      <c r="AT33" s="46">
        <f t="shared" si="21"/>
        <v>-2947</v>
      </c>
      <c r="AU33" s="46">
        <v>3714</v>
      </c>
      <c r="AV33" s="47">
        <v>3691</v>
      </c>
      <c r="AW33" s="55">
        <v>487</v>
      </c>
      <c r="AX33" s="55">
        <v>499</v>
      </c>
      <c r="AY33" s="49">
        <f t="shared" si="33"/>
        <v>102.5</v>
      </c>
      <c r="AZ33" s="48">
        <f t="shared" si="22"/>
        <v>12</v>
      </c>
      <c r="BA33" s="56">
        <v>2180</v>
      </c>
      <c r="BB33" s="52">
        <v>2203</v>
      </c>
      <c r="BC33" s="41">
        <f t="shared" si="23"/>
        <v>101.1</v>
      </c>
      <c r="BD33" s="39">
        <f t="shared" si="24"/>
        <v>23</v>
      </c>
      <c r="BE33" s="52">
        <v>1039</v>
      </c>
      <c r="BF33" s="52">
        <v>943</v>
      </c>
      <c r="BG33" s="41">
        <f t="shared" si="25"/>
        <v>90.76034648700674</v>
      </c>
      <c r="BH33" s="39">
        <f t="shared" si="26"/>
        <v>-96</v>
      </c>
      <c r="BI33" s="52">
        <v>900</v>
      </c>
      <c r="BJ33" s="52">
        <v>810</v>
      </c>
      <c r="BK33" s="41">
        <f t="shared" si="27"/>
        <v>90</v>
      </c>
      <c r="BL33" s="39">
        <f t="shared" si="28"/>
        <v>-90</v>
      </c>
      <c r="BM33" s="57">
        <v>2044.6786090621706</v>
      </c>
      <c r="BN33" s="52">
        <v>2646.397379912664</v>
      </c>
      <c r="BO33" s="39">
        <f t="shared" si="29"/>
        <v>601.7187708504932</v>
      </c>
      <c r="BP33" s="52">
        <v>211</v>
      </c>
      <c r="BQ33" s="52">
        <v>174</v>
      </c>
      <c r="BR33" s="41">
        <f t="shared" si="30"/>
        <v>82.5</v>
      </c>
      <c r="BS33" s="39">
        <f t="shared" si="31"/>
        <v>-37</v>
      </c>
      <c r="BT33" s="42">
        <v>71</v>
      </c>
      <c r="BU33" s="54">
        <v>4193.14</v>
      </c>
      <c r="BV33" s="54">
        <v>4954.7</v>
      </c>
      <c r="BW33" s="41">
        <f t="shared" si="34"/>
        <v>118.2</v>
      </c>
      <c r="BX33" s="42">
        <f t="shared" si="35"/>
        <v>761.5599999999995</v>
      </c>
      <c r="BY33" s="14"/>
    </row>
    <row r="34" spans="1:77" s="20" customFormat="1" ht="21.75" customHeight="1">
      <c r="A34" s="51" t="s">
        <v>91</v>
      </c>
      <c r="B34" s="52">
        <v>1145</v>
      </c>
      <c r="C34" s="53">
        <v>1046</v>
      </c>
      <c r="D34" s="40">
        <f t="shared" si="0"/>
        <v>91.353711790393</v>
      </c>
      <c r="E34" s="39">
        <f t="shared" si="1"/>
        <v>-99</v>
      </c>
      <c r="F34" s="52">
        <v>574</v>
      </c>
      <c r="G34" s="52">
        <v>571</v>
      </c>
      <c r="H34" s="40">
        <f t="shared" si="2"/>
        <v>99.4773519163763</v>
      </c>
      <c r="I34" s="39">
        <f t="shared" si="3"/>
        <v>-3</v>
      </c>
      <c r="J34" s="52">
        <v>1448</v>
      </c>
      <c r="K34" s="52">
        <v>1487</v>
      </c>
      <c r="L34" s="40">
        <f t="shared" si="4"/>
        <v>102.69337016574585</v>
      </c>
      <c r="M34" s="39">
        <f t="shared" si="5"/>
        <v>39</v>
      </c>
      <c r="N34" s="54">
        <v>909</v>
      </c>
      <c r="O34" s="52">
        <v>994</v>
      </c>
      <c r="P34" s="41">
        <f t="shared" si="6"/>
        <v>109.35093509350935</v>
      </c>
      <c r="Q34" s="42">
        <f t="shared" si="7"/>
        <v>85</v>
      </c>
      <c r="R34" s="201">
        <v>62.8</v>
      </c>
      <c r="S34" s="201">
        <v>66.8</v>
      </c>
      <c r="T34" s="40">
        <f t="shared" si="32"/>
        <v>4</v>
      </c>
      <c r="U34" s="52">
        <v>244</v>
      </c>
      <c r="V34" s="54">
        <v>170</v>
      </c>
      <c r="W34" s="41">
        <f t="shared" si="8"/>
        <v>69.67213114754098</v>
      </c>
      <c r="X34" s="39">
        <f t="shared" si="9"/>
        <v>-74</v>
      </c>
      <c r="Y34" s="42"/>
      <c r="Z34" s="42"/>
      <c r="AA34" s="41" t="e">
        <f t="shared" si="10"/>
        <v>#DIV/0!</v>
      </c>
      <c r="AB34" s="42">
        <f t="shared" si="36"/>
        <v>0</v>
      </c>
      <c r="AC34" s="194">
        <v>4918</v>
      </c>
      <c r="AD34" s="52">
        <v>4168</v>
      </c>
      <c r="AE34" s="40">
        <f t="shared" si="12"/>
        <v>84.74989833265555</v>
      </c>
      <c r="AF34" s="39">
        <f t="shared" si="13"/>
        <v>-750</v>
      </c>
      <c r="AG34" s="194">
        <v>1136</v>
      </c>
      <c r="AH34" s="52">
        <v>1036</v>
      </c>
      <c r="AI34" s="40">
        <f t="shared" si="14"/>
        <v>91.19718309859155</v>
      </c>
      <c r="AJ34" s="39">
        <f t="shared" si="15"/>
        <v>-100</v>
      </c>
      <c r="AK34" s="194">
        <v>1952</v>
      </c>
      <c r="AL34" s="53">
        <v>1193</v>
      </c>
      <c r="AM34" s="40">
        <f t="shared" si="16"/>
        <v>61.11680327868852</v>
      </c>
      <c r="AN34" s="39">
        <f t="shared" si="17"/>
        <v>-759</v>
      </c>
      <c r="AO34" s="52">
        <v>320</v>
      </c>
      <c r="AP34" s="52">
        <v>265</v>
      </c>
      <c r="AQ34" s="41">
        <f t="shared" si="18"/>
        <v>82.8125</v>
      </c>
      <c r="AR34" s="39">
        <f t="shared" si="19"/>
        <v>-55</v>
      </c>
      <c r="AS34" s="62">
        <f t="shared" si="20"/>
        <v>-3322</v>
      </c>
      <c r="AT34" s="63">
        <f t="shared" si="21"/>
        <v>-2905</v>
      </c>
      <c r="AU34" s="63">
        <v>4067</v>
      </c>
      <c r="AV34" s="64">
        <v>3587</v>
      </c>
      <c r="AW34" s="55">
        <v>316</v>
      </c>
      <c r="AX34" s="55">
        <v>335</v>
      </c>
      <c r="AY34" s="49">
        <f t="shared" si="33"/>
        <v>106</v>
      </c>
      <c r="AZ34" s="48">
        <f t="shared" si="22"/>
        <v>19</v>
      </c>
      <c r="BA34" s="56">
        <v>1408</v>
      </c>
      <c r="BB34" s="52">
        <v>2126</v>
      </c>
      <c r="BC34" s="41">
        <f t="shared" si="23"/>
        <v>151</v>
      </c>
      <c r="BD34" s="39">
        <f t="shared" si="24"/>
        <v>718</v>
      </c>
      <c r="BE34" s="52">
        <v>400</v>
      </c>
      <c r="BF34" s="52">
        <v>364</v>
      </c>
      <c r="BG34" s="41">
        <f t="shared" si="25"/>
        <v>91</v>
      </c>
      <c r="BH34" s="39">
        <f t="shared" si="26"/>
        <v>-36</v>
      </c>
      <c r="BI34" s="52">
        <v>324</v>
      </c>
      <c r="BJ34" s="52">
        <v>290</v>
      </c>
      <c r="BK34" s="41">
        <f t="shared" si="27"/>
        <v>89.50617283950618</v>
      </c>
      <c r="BL34" s="39">
        <f t="shared" si="28"/>
        <v>-34</v>
      </c>
      <c r="BM34" s="57">
        <v>2631.758530183727</v>
      </c>
      <c r="BN34" s="52">
        <v>3451.0752688172042</v>
      </c>
      <c r="BO34" s="39">
        <f t="shared" si="29"/>
        <v>819.3167386334771</v>
      </c>
      <c r="BP34" s="52">
        <v>95</v>
      </c>
      <c r="BQ34" s="52">
        <v>104</v>
      </c>
      <c r="BR34" s="41">
        <f t="shared" si="30"/>
        <v>109.5</v>
      </c>
      <c r="BS34" s="39">
        <f t="shared" si="31"/>
        <v>9</v>
      </c>
      <c r="BT34" s="42">
        <v>37</v>
      </c>
      <c r="BU34" s="54">
        <v>3728.02</v>
      </c>
      <c r="BV34" s="54">
        <v>5452.99</v>
      </c>
      <c r="BW34" s="41">
        <f t="shared" si="34"/>
        <v>146.3</v>
      </c>
      <c r="BX34" s="42">
        <f t="shared" si="35"/>
        <v>1724.9699999999998</v>
      </c>
      <c r="BY34" s="14"/>
    </row>
    <row r="35" spans="1:76" s="179" customFormat="1" ht="18.75" customHeight="1">
      <c r="A35" s="51" t="s">
        <v>92</v>
      </c>
      <c r="B35" s="180">
        <v>440</v>
      </c>
      <c r="C35" s="180">
        <v>306</v>
      </c>
      <c r="D35" s="181">
        <f>C35/B35*100</f>
        <v>69.54545454545455</v>
      </c>
      <c r="E35" s="182">
        <f>C35-B35</f>
        <v>-134</v>
      </c>
      <c r="F35" s="180">
        <v>254</v>
      </c>
      <c r="G35" s="180">
        <v>155</v>
      </c>
      <c r="H35" s="181">
        <f>G35/F35*100</f>
        <v>61.023622047244096</v>
      </c>
      <c r="I35" s="182">
        <f>G35-F35</f>
        <v>-99</v>
      </c>
      <c r="J35" s="183">
        <v>573</v>
      </c>
      <c r="K35" s="183">
        <v>468</v>
      </c>
      <c r="L35" s="181">
        <f>K35/J35*100</f>
        <v>81.67539267015707</v>
      </c>
      <c r="M35" s="182">
        <f>K35-J35</f>
        <v>-105</v>
      </c>
      <c r="N35" s="180">
        <v>426</v>
      </c>
      <c r="O35" s="180">
        <v>400</v>
      </c>
      <c r="P35" s="184">
        <f>O35/N35*100</f>
        <v>93.89671361502347</v>
      </c>
      <c r="Q35" s="38">
        <f>O35-N35</f>
        <v>-26</v>
      </c>
      <c r="R35" s="202">
        <v>74.3</v>
      </c>
      <c r="S35" s="202">
        <v>85.5</v>
      </c>
      <c r="T35" s="40">
        <f t="shared" si="32"/>
        <v>11.200000000000003</v>
      </c>
      <c r="U35" s="180">
        <v>92</v>
      </c>
      <c r="V35" s="180">
        <v>37</v>
      </c>
      <c r="W35" s="184">
        <f>V35/U35*100</f>
        <v>40.21739130434783</v>
      </c>
      <c r="X35" s="182">
        <f>V35-U35</f>
        <v>-55</v>
      </c>
      <c r="Y35" s="180"/>
      <c r="Z35" s="180"/>
      <c r="AA35" s="180"/>
      <c r="AB35" s="180"/>
      <c r="AC35" s="194">
        <v>3722</v>
      </c>
      <c r="AD35" s="180">
        <v>6084</v>
      </c>
      <c r="AE35" s="181">
        <f>AD35/AC35*100</f>
        <v>163.46050510478238</v>
      </c>
      <c r="AF35" s="182">
        <f>AD35-AC35</f>
        <v>2362</v>
      </c>
      <c r="AG35" s="194">
        <v>385</v>
      </c>
      <c r="AH35" s="180">
        <v>283</v>
      </c>
      <c r="AI35" s="181">
        <f>AH35/AG35*100</f>
        <v>73.50649350649351</v>
      </c>
      <c r="AJ35" s="182">
        <f>AH35-AG35</f>
        <v>-102</v>
      </c>
      <c r="AK35" s="194">
        <v>2464</v>
      </c>
      <c r="AL35" s="180">
        <v>5075</v>
      </c>
      <c r="AM35" s="181">
        <f>AL35/AK35*100</f>
        <v>205.9659090909091</v>
      </c>
      <c r="AN35" s="182">
        <f>AL35-AK35</f>
        <v>2611</v>
      </c>
      <c r="AO35" s="180">
        <v>18</v>
      </c>
      <c r="AP35" s="180">
        <v>33</v>
      </c>
      <c r="AQ35" s="184">
        <f>AP35/AO35*100</f>
        <v>183.33333333333331</v>
      </c>
      <c r="AR35" s="182">
        <f>AP35-AO35</f>
        <v>15</v>
      </c>
      <c r="AS35" s="180"/>
      <c r="AT35" s="180"/>
      <c r="AU35" s="180"/>
      <c r="AV35" s="180"/>
      <c r="AW35" s="180">
        <v>134</v>
      </c>
      <c r="AX35" s="180">
        <v>131</v>
      </c>
      <c r="AY35" s="185">
        <f>ROUND(AX35/AW35*100,1)</f>
        <v>97.8</v>
      </c>
      <c r="AZ35" s="186">
        <f>AX35-AW35</f>
        <v>-3</v>
      </c>
      <c r="BA35" s="187">
        <v>1424</v>
      </c>
      <c r="BB35" s="187">
        <v>1781</v>
      </c>
      <c r="BC35" s="184">
        <f>ROUND(BB35/BA35*100,1)</f>
        <v>125.1</v>
      </c>
      <c r="BD35" s="182">
        <f>BB35-BA35</f>
        <v>357</v>
      </c>
      <c r="BE35" s="180">
        <v>178</v>
      </c>
      <c r="BF35" s="180">
        <v>140</v>
      </c>
      <c r="BG35" s="184">
        <f>BF35/BE35*100</f>
        <v>78.65168539325843</v>
      </c>
      <c r="BH35" s="182">
        <f>BF35-BE35</f>
        <v>-38</v>
      </c>
      <c r="BI35" s="180">
        <v>137</v>
      </c>
      <c r="BJ35" s="180">
        <v>119</v>
      </c>
      <c r="BK35" s="184">
        <f>BJ35/BI35*100</f>
        <v>86.86131386861314</v>
      </c>
      <c r="BL35" s="182">
        <f>BJ35-BI35</f>
        <v>-18</v>
      </c>
      <c r="BM35" s="188">
        <v>3794.871794871795</v>
      </c>
      <c r="BN35" s="188">
        <v>4906.293706293706</v>
      </c>
      <c r="BO35" s="182">
        <f t="shared" si="29"/>
        <v>1111.4219114219113</v>
      </c>
      <c r="BP35" s="180">
        <v>315</v>
      </c>
      <c r="BQ35" s="180">
        <v>382</v>
      </c>
      <c r="BR35" s="184">
        <f>ROUND(BQ35/BP35*100,1)</f>
        <v>121.3</v>
      </c>
      <c r="BS35" s="182">
        <f>BQ35-BP35</f>
        <v>67</v>
      </c>
      <c r="BT35" s="216">
        <v>92</v>
      </c>
      <c r="BU35" s="54">
        <v>5792.78</v>
      </c>
      <c r="BV35" s="54">
        <v>8111.14</v>
      </c>
      <c r="BW35" s="41">
        <f t="shared" si="34"/>
        <v>140</v>
      </c>
      <c r="BX35" s="42">
        <f t="shared" si="35"/>
        <v>2318.3600000000006</v>
      </c>
    </row>
    <row r="36" spans="5:66" s="65" customFormat="1" ht="12.7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BA36" s="67"/>
      <c r="BB36" s="67"/>
      <c r="BC36" s="67"/>
      <c r="BD36" s="68"/>
      <c r="BL36" s="69"/>
      <c r="BM36" s="69"/>
      <c r="BN36" s="69"/>
    </row>
    <row r="37" spans="5:66" s="65" customFormat="1" ht="12.7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BA37" s="67"/>
      <c r="BB37" s="67"/>
      <c r="BC37" s="67"/>
      <c r="BD37" s="68"/>
      <c r="BL37" s="69"/>
      <c r="BM37" s="69"/>
      <c r="BN37" s="69"/>
    </row>
    <row r="38" spans="5:66" s="65" customFormat="1" ht="12.7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BD38" s="69"/>
      <c r="BL38" s="69"/>
      <c r="BM38" s="69"/>
      <c r="BN38" s="69"/>
    </row>
    <row r="39" spans="5:66" s="65" customFormat="1" ht="12.7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BL39" s="69"/>
      <c r="BM39" s="69"/>
      <c r="BN39" s="69"/>
    </row>
    <row r="40" spans="5:20" s="65" customFormat="1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5:20" s="65" customFormat="1" ht="12.75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5:20" s="65" customFormat="1" ht="12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81">
    <mergeCell ref="F3:I3"/>
    <mergeCell ref="F4:I5"/>
    <mergeCell ref="BI3:BL3"/>
    <mergeCell ref="BI4:BL5"/>
    <mergeCell ref="BP3:BT4"/>
    <mergeCell ref="BP5:BS5"/>
    <mergeCell ref="R3:T5"/>
    <mergeCell ref="BA3:BD5"/>
    <mergeCell ref="BR6:BS6"/>
    <mergeCell ref="BE6:BE7"/>
    <mergeCell ref="BM6:BM7"/>
    <mergeCell ref="BN6:BN7"/>
    <mergeCell ref="BO6:BO7"/>
    <mergeCell ref="BP6:BP7"/>
    <mergeCell ref="BQ6:BQ7"/>
    <mergeCell ref="BG6:BH6"/>
    <mergeCell ref="BI6:BI7"/>
    <mergeCell ref="BJ6:BJ7"/>
    <mergeCell ref="BK6:BL6"/>
    <mergeCell ref="BC6:BD6"/>
    <mergeCell ref="AX6:AX7"/>
    <mergeCell ref="AY6:AZ6"/>
    <mergeCell ref="BA6:BB6"/>
    <mergeCell ref="AQ6:AR6"/>
    <mergeCell ref="AW6:AW7"/>
    <mergeCell ref="BF6:BF7"/>
    <mergeCell ref="AL6:AL7"/>
    <mergeCell ref="V6:V7"/>
    <mergeCell ref="W6:X6"/>
    <mergeCell ref="Y6:Y7"/>
    <mergeCell ref="Z6:Z7"/>
    <mergeCell ref="AA6:AB6"/>
    <mergeCell ref="AC6:AC7"/>
    <mergeCell ref="L6:M6"/>
    <mergeCell ref="N6:N7"/>
    <mergeCell ref="O6:O7"/>
    <mergeCell ref="P6:Q6"/>
    <mergeCell ref="U6:U7"/>
    <mergeCell ref="AK6:AK7"/>
    <mergeCell ref="R6:R7"/>
    <mergeCell ref="S6:S7"/>
    <mergeCell ref="B1:X1"/>
    <mergeCell ref="B2:X2"/>
    <mergeCell ref="U3:X5"/>
    <mergeCell ref="Y3:AB5"/>
    <mergeCell ref="AC3:AF5"/>
    <mergeCell ref="AM6:AN6"/>
    <mergeCell ref="AG6:AG7"/>
    <mergeCell ref="AG4:AJ5"/>
    <mergeCell ref="AH6:AH7"/>
    <mergeCell ref="AI6:AJ6"/>
    <mergeCell ref="A3:A7"/>
    <mergeCell ref="B3:E5"/>
    <mergeCell ref="J3:M5"/>
    <mergeCell ref="N3:Q5"/>
    <mergeCell ref="B6:B7"/>
    <mergeCell ref="C6:C7"/>
    <mergeCell ref="K6:K7"/>
    <mergeCell ref="D6:E6"/>
    <mergeCell ref="G6:G7"/>
    <mergeCell ref="F6:F7"/>
    <mergeCell ref="BR2:BS2"/>
    <mergeCell ref="AX2:AY2"/>
    <mergeCell ref="BT6:BT7"/>
    <mergeCell ref="BM3:BO5"/>
    <mergeCell ref="AG3:AN3"/>
    <mergeCell ref="BE3:BH5"/>
    <mergeCell ref="AO3:AR5"/>
    <mergeCell ref="AU4:AV5"/>
    <mergeCell ref="AW3:AZ5"/>
    <mergeCell ref="AK4:AN5"/>
    <mergeCell ref="BU3:BX5"/>
    <mergeCell ref="BW6:BX6"/>
    <mergeCell ref="BU6:BU7"/>
    <mergeCell ref="BV6:BV7"/>
    <mergeCell ref="H6:I6"/>
    <mergeCell ref="J6:J7"/>
    <mergeCell ref="AO6:AO7"/>
    <mergeCell ref="AP6:AP7"/>
    <mergeCell ref="AD6:AD7"/>
    <mergeCell ref="AE6:AF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0" max="34" man="1"/>
    <brk id="5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2019-06-06T07:43:41Z</dcterms:modified>
  <cp:category/>
  <cp:version/>
  <cp:contentType/>
  <cp:contentStatus/>
</cp:coreProperties>
</file>