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05" windowWidth="12480" windowHeight="8340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'2'!$B$1:$F$35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'6'!$A$1:$BU$35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<sst xmlns="http://schemas.openxmlformats.org/spreadsheetml/2006/main" count="242" uniqueCount="141">
  <si>
    <t>Показник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</si>
  <si>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</si>
  <si>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</si>
  <si>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</si>
  <si>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</si>
  <si>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</si>
  <si>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</si>
  <si>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</si>
  <si>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</si>
  <si>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</si>
  <si>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</si>
  <si>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</si>
  <si>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</si>
  <si>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</si>
  <si>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</si>
  <si>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</si>
  <si>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</si>
  <si>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</si>
  <si>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</si>
  <si>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</si>
  <si>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</si>
  <si>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</si>
  <si>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</si>
  <si>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</si>
  <si>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</si>
  <si>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</si>
  <si>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</si>
  <si>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</si>
  <si>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</si>
  <si>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</si>
  <si>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</si>
  <si>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</si>
  <si>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</si>
  <si>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</si>
  <si>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</si>
  <si>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</si>
  <si>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</si>
  <si>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</si>
  <si>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</si>
  <si>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</si>
  <si>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</si>
  <si>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</si>
  <si>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</si>
  <si>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</si>
  <si>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</si>
  <si>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</si>
  <si>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</si>
  <si>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</si>
  <si>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</si>
  <si>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</si>
  <si>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</si>
  <si>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</si>
  <si>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</si>
  <si>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</si>
  <si>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</si>
  <si>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</si>
  <si>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</si>
  <si>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</si>
  <si>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</si>
  <si>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</si>
  <si>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</si>
  <si>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Все населення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</si>
  <si>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</si>
  <si>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</si>
  <si>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</si>
  <si>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</si>
  <si>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</si>
  <si>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</si>
  <si>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</si>
  <si>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</si>
  <si>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</si>
  <si>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</si>
  <si>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Полтавський обласний ЦЗ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</si>
  <si>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</si>
  <si>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</si>
  <si>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</si>
  <si>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</si>
  <si>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</si>
  <si>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</si>
  <si>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</si>
  <si>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</si>
  <si>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</si>
  <si>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</si>
  <si>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</si>
  <si>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</si>
  <si>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</si>
  <si>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</si>
  <si>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</si>
  <si>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</si>
  <si>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</si>
  <si>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</si>
  <si>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</si>
  <si>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</si>
  <si>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</si>
  <si>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</si>
  <si>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</si>
  <si>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</si>
  <si>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</si>
  <si>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</si>
  <si>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</si>
  <si>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2018 р.</t>
  </si>
  <si>
    <t xml:space="preserve"> + (-)                       осіб</t>
  </si>
  <si>
    <t>Полтавська область</t>
  </si>
  <si>
    <t>2018 р.</t>
  </si>
  <si>
    <t>-</t>
  </si>
  <si>
    <t xml:space="preserve">з них, особи </t>
  </si>
  <si>
    <t>які мали статус безробітного, осіб</t>
  </si>
  <si>
    <t>які навчаються в навчальних закладах різних типів</t>
  </si>
  <si>
    <t>з інших   джерел</t>
  </si>
  <si>
    <t>Працевлаштовано до набуття статусу  безробітного, осіб</t>
  </si>
  <si>
    <t>Мали статус безробітного,  осіб</t>
  </si>
  <si>
    <t>з них працевлаштовано до набуття статусу,                                     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</si>
  <si>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</si>
  <si>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</si>
  <si>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</si>
  <si>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</si>
  <si>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</si>
  <si>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 осіб</t>
  </si>
  <si>
    <t>Кількість роботодавців, які надали інформацію          про вакансії, одиниць</t>
  </si>
  <si>
    <t>Кількість вакансій,  одиниць</t>
  </si>
  <si>
    <t>Отримували допомогу по безробіттю,                                                          осіб</t>
  </si>
  <si>
    <t>Кількість вакансій по формі 3-ПН,  одиниць</t>
  </si>
  <si>
    <t>Інформація про вакансії, отримані з інших джерел, одиниць</t>
  </si>
  <si>
    <t>Отримали роботу (у т.ч. до набуття статусу безробітного),  осіб</t>
  </si>
  <si>
    <t>Діяльність Полтавської обласної служби зайнятості</t>
  </si>
  <si>
    <t>Надання послуг Полтавською обласною  службою зайнятості</t>
  </si>
  <si>
    <r>
      <t>Безробітне населення                                                                                (за методологією МОП)</t>
    </r>
    <r>
      <rPr>
        <sz val="14"/>
        <rFont val="Times New Roman"/>
        <family val="1"/>
      </rPr>
      <t xml:space="preserve">, тис.осіб     </t>
    </r>
  </si>
  <si>
    <t>січень-грудень  2017 р.</t>
  </si>
  <si>
    <t>січень-грудень 2018 р.</t>
  </si>
  <si>
    <t>Інформація щодо запланованого масового вивільнення працівників                                                                                             за січень-грудень 2017-2018 рр.</t>
  </si>
  <si>
    <t>Економічна активність населення у середньому за 9 місяців 2017 - 2018 рр.,                                                                                                                                                          за віковими групами, місцем проживання та статтю</t>
  </si>
  <si>
    <t>за січень-грудень 2017-2018 рр.</t>
  </si>
  <si>
    <t xml:space="preserve"> 1,2 в.п.</t>
  </si>
  <si>
    <t>Середній розмір допомоги по безробіттю,                                      у  грудні, грн.</t>
  </si>
  <si>
    <t>Станом на 1січня</t>
  </si>
  <si>
    <t xml:space="preserve">  2018 р.</t>
  </si>
  <si>
    <t xml:space="preserve"> 2019 р.</t>
  </si>
  <si>
    <t>934 грн.</t>
  </si>
  <si>
    <t>- 6 осіб</t>
  </si>
  <si>
    <t>у січні-грудні  2017 - 2018 рр.</t>
  </si>
  <si>
    <t>Середній розмір допомоги по безробіттю у грудні, грн.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</si>
</sst>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0"/>
    <numFmt numFmtId="198" formatCode="0.0000"/>
    <numFmt numFmtId="199" formatCode="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0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8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29" borderId="0" applyNumberFormat="0" applyBorder="0" applyAlignment="0" applyProtection="0"/>
    <xf numFmtId="0" fontId="45" fillId="6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74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74" fillId="4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30" borderId="0" applyNumberFormat="0" applyBorder="0" applyAlignment="0" applyProtection="0"/>
    <xf numFmtId="0" fontId="74" fillId="50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6" borderId="0" applyNumberFormat="0" applyBorder="0" applyAlignment="0" applyProtection="0"/>
    <xf numFmtId="0" fontId="74" fillId="5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" borderId="0" applyNumberFormat="0" applyBorder="0" applyAlignment="0" applyProtection="0"/>
    <xf numFmtId="0" fontId="74" fillId="5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9" borderId="0" applyNumberFormat="0" applyBorder="0" applyAlignment="0" applyProtection="0"/>
    <xf numFmtId="0" fontId="74" fillId="53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43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0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0" borderId="0" applyNumberFormat="0" applyBorder="0" applyAlignment="0" applyProtection="0"/>
    <xf numFmtId="0" fontId="45" fillId="6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47" borderId="0" applyNumberFormat="0" applyBorder="0" applyAlignment="0" applyProtection="0"/>
    <xf numFmtId="0" fontId="45" fillId="5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64" fillId="12" borderId="1" applyNumberFormat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56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49" fillId="0" borderId="4" applyNumberFormat="0" applyFill="0" applyAlignment="0" applyProtection="0"/>
    <xf numFmtId="0" fontId="65" fillId="0" borderId="5" applyNumberFormat="0" applyFill="0" applyAlignment="0" applyProtection="0"/>
    <xf numFmtId="0" fontId="61" fillId="0" borderId="6" applyNumberFormat="0" applyFill="0" applyAlignment="0" applyProtection="0"/>
    <xf numFmtId="0" fontId="50" fillId="0" borderId="7" applyNumberFormat="0" applyFill="0" applyAlignment="0" applyProtection="0"/>
    <xf numFmtId="0" fontId="66" fillId="0" borderId="8" applyNumberFormat="0" applyFill="0" applyAlignment="0" applyProtection="0"/>
    <xf numFmtId="0" fontId="62" fillId="0" borderId="9" applyNumberFormat="0" applyFill="0" applyAlignment="0" applyProtection="0"/>
    <xf numFmtId="0" fontId="51" fillId="0" borderId="10" applyNumberFormat="0" applyFill="0" applyAlignment="0" applyProtection="0"/>
    <xf numFmtId="0" fontId="67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46" fillId="29" borderId="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68" fillId="29" borderId="0" applyNumberFormat="0" applyBorder="0" applyAlignment="0" applyProtection="0"/>
    <xf numFmtId="0" fontId="11" fillId="0" borderId="0">
      <alignment/>
      <protection/>
    </xf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1" fillId="13" borderId="14" applyNumberFormat="0" applyFont="0" applyAlignment="0" applyProtection="0"/>
    <xf numFmtId="0" fontId="1" fillId="13" borderId="14" applyNumberFormat="0" applyFon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47" fillId="12" borderId="15" applyNumberFormat="0" applyAlignment="0" applyProtection="0"/>
    <xf numFmtId="0" fontId="6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74" fillId="67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74" fillId="68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74" fillId="69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74" fillId="7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74" fillId="7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74" fillId="72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75" fillId="73" borderId="17" applyNumberFormat="0" applyAlignment="0" applyProtection="0"/>
    <xf numFmtId="0" fontId="46" fillId="17" borderId="1" applyNumberFormat="0" applyAlignment="0" applyProtection="0"/>
    <xf numFmtId="0" fontId="76" fillId="74" borderId="18" applyNumberForma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77" fillId="74" borderId="17" applyNumberFormat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78" fillId="0" borderId="19" applyNumberFormat="0" applyFill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7" fillId="0" borderId="12" applyNumberFormat="0" applyFill="0" applyAlignment="0" applyProtection="0"/>
    <xf numFmtId="0" fontId="81" fillId="0" borderId="22" applyNumberFormat="0" applyFill="0" applyAlignment="0" applyProtection="0"/>
    <xf numFmtId="0" fontId="52" fillId="0" borderId="16" applyNumberFormat="0" applyFill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82" fillId="75" borderId="23" applyNumberFormat="0" applyAlignment="0" applyProtection="0"/>
    <xf numFmtId="0" fontId="53" fillId="64" borderId="2" applyNumberFormat="0" applyAlignment="0" applyProtection="0"/>
    <xf numFmtId="0" fontId="6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76" borderId="0" applyNumberFormat="0" applyBorder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52" fillId="0" borderId="16" applyNumberFormat="0" applyFill="0" applyAlignment="0" applyProtection="0"/>
    <xf numFmtId="0" fontId="86" fillId="7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8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78" borderId="2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9" fontId="0" fillId="0" borderId="0" applyFont="0" applyFill="0" applyBorder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88" fillId="0" borderId="25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4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5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90" fillId="79" borderId="0" applyNumberFormat="0" applyBorder="0" applyAlignment="0" applyProtection="0"/>
    <xf numFmtId="0" fontId="59" fillId="11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2" fillId="0" borderId="0" xfId="412">
      <alignment/>
      <protection/>
    </xf>
    <xf numFmtId="0" fontId="2" fillId="80" borderId="0" xfId="412" applyFill="1">
      <alignment/>
      <protection/>
    </xf>
    <xf numFmtId="0" fontId="8" fillId="0" borderId="0" xfId="412" applyFont="1" applyAlignment="1">
      <alignment vertical="center"/>
      <protection/>
    </xf>
    <xf numFmtId="0" fontId="2" fillId="0" borderId="0" xfId="412" applyFont="1" applyAlignment="1">
      <alignment horizontal="left" vertical="center"/>
      <protection/>
    </xf>
    <xf numFmtId="0" fontId="2" fillId="0" borderId="0" xfId="412" applyAlignment="1">
      <alignment horizontal="center" vertical="center"/>
      <protection/>
    </xf>
    <xf numFmtId="0" fontId="2" fillId="0" borderId="0" xfId="412" applyFill="1">
      <alignment/>
      <protection/>
    </xf>
    <xf numFmtId="3" fontId="2" fillId="0" borderId="0" xfId="412" applyNumberFormat="1">
      <alignment/>
      <protection/>
    </xf>
    <xf numFmtId="0" fontId="2" fillId="81" borderId="0" xfId="412" applyFill="1">
      <alignment/>
      <protection/>
    </xf>
    <xf numFmtId="0" fontId="9" fillId="0" borderId="0" xfId="412" applyFont="1">
      <alignment/>
      <protection/>
    </xf>
    <xf numFmtId="0" fontId="2" fillId="0" borderId="0" xfId="412" applyBorder="1">
      <alignment/>
      <protection/>
    </xf>
    <xf numFmtId="1" fontId="8" fillId="0" borderId="0" xfId="415" applyNumberFormat="1" applyFont="1" applyFill="1" applyProtection="1">
      <alignment/>
      <protection locked="0"/>
    </xf>
    <xf numFmtId="1" fontId="3" fillId="0" borderId="0" xfId="415" applyNumberFormat="1" applyFont="1" applyFill="1" applyAlignment="1" applyProtection="1">
      <alignment/>
      <protection locked="0"/>
    </xf>
    <xf numFmtId="1" fontId="12" fillId="0" borderId="0" xfId="415" applyNumberFormat="1" applyFont="1" applyFill="1" applyAlignment="1" applyProtection="1">
      <alignment horizontal="center"/>
      <protection locked="0"/>
    </xf>
    <xf numFmtId="1" fontId="2" fillId="0" borderId="0" xfId="415" applyNumberFormat="1" applyFont="1" applyFill="1" applyProtection="1">
      <alignment/>
      <protection locked="0"/>
    </xf>
    <xf numFmtId="1" fontId="2" fillId="0" borderId="0" xfId="415" applyNumberFormat="1" applyFont="1" applyFill="1" applyAlignment="1" applyProtection="1">
      <alignment/>
      <protection locked="0"/>
    </xf>
    <xf numFmtId="1" fontId="7" fillId="0" borderId="0" xfId="415" applyNumberFormat="1" applyFont="1" applyFill="1" applyAlignment="1" applyProtection="1">
      <alignment horizontal="right"/>
      <protection locked="0"/>
    </xf>
    <xf numFmtId="1" fontId="5" fillId="0" borderId="0" xfId="415" applyNumberFormat="1" applyFont="1" applyFill="1" applyProtection="1">
      <alignment/>
      <protection locked="0"/>
    </xf>
    <xf numFmtId="1" fontId="3" fillId="0" borderId="26" xfId="415" applyNumberFormat="1" applyFont="1" applyFill="1" applyBorder="1" applyAlignment="1" applyProtection="1">
      <alignment/>
      <protection locked="0"/>
    </xf>
    <xf numFmtId="1" fontId="12" fillId="0" borderId="0" xfId="415" applyNumberFormat="1" applyFont="1" applyFill="1" applyBorder="1" applyAlignment="1" applyProtection="1">
      <alignment horizontal="center"/>
      <protection locked="0"/>
    </xf>
    <xf numFmtId="1" fontId="2" fillId="0" borderId="0" xfId="415" applyNumberFormat="1" applyFont="1" applyFill="1" applyBorder="1" applyProtection="1">
      <alignment/>
      <protection locked="0"/>
    </xf>
    <xf numFmtId="1" fontId="13" fillId="0" borderId="27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8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0" xfId="415" applyNumberFormat="1" applyFont="1" applyFill="1" applyProtection="1">
      <alignment/>
      <protection locked="0"/>
    </xf>
    <xf numFmtId="1" fontId="2" fillId="0" borderId="33" xfId="415" applyNumberFormat="1" applyFont="1" applyFill="1" applyBorder="1" applyAlignment="1" applyProtection="1">
      <alignment horizontal="center"/>
      <protection/>
    </xf>
    <xf numFmtId="1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18" fillId="0" borderId="33" xfId="415" applyNumberFormat="1" applyFont="1" applyFill="1" applyBorder="1" applyAlignment="1" applyProtection="1">
      <alignment horizontal="center" vertical="center"/>
      <protection locked="0"/>
    </xf>
    <xf numFmtId="188" fontId="18" fillId="0" borderId="33" xfId="415" applyNumberFormat="1" applyFont="1" applyFill="1" applyBorder="1" applyAlignment="1" applyProtection="1">
      <alignment horizontal="center" vertical="center"/>
      <protection locked="0"/>
    </xf>
    <xf numFmtId="189" fontId="18" fillId="0" borderId="33" xfId="415" applyNumberFormat="1" applyFont="1" applyFill="1" applyBorder="1" applyAlignment="1" applyProtection="1">
      <alignment horizontal="center" vertical="center"/>
      <protection locked="0"/>
    </xf>
    <xf numFmtId="1" fontId="18" fillId="0" borderId="33" xfId="415" applyNumberFormat="1" applyFont="1" applyFill="1" applyBorder="1" applyAlignment="1" applyProtection="1">
      <alignment horizontal="center" vertical="center"/>
      <protection locked="0"/>
    </xf>
    <xf numFmtId="3" fontId="16" fillId="0" borderId="33" xfId="415" applyNumberFormat="1" applyFont="1" applyFill="1" applyBorder="1" applyAlignment="1" applyProtection="1">
      <alignment horizontal="center" vertical="center"/>
      <protection locked="0"/>
    </xf>
    <xf numFmtId="3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9" fillId="0" borderId="35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415" applyNumberFormat="1" applyFont="1" applyFill="1" applyBorder="1" applyAlignment="1" applyProtection="1">
      <alignment horizontal="center" vertical="center" wrapText="1"/>
      <protection locked="0"/>
    </xf>
    <xf numFmtId="3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Alignment="1" applyProtection="1">
      <alignment vertical="center"/>
      <protection locked="0"/>
    </xf>
    <xf numFmtId="1" fontId="13" fillId="0" borderId="33" xfId="415" applyNumberFormat="1" applyFont="1" applyFill="1" applyBorder="1" applyProtection="1">
      <alignment/>
      <protection locked="0"/>
    </xf>
    <xf numFmtId="3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02" applyNumberFormat="1" applyFont="1" applyFill="1" applyBorder="1" applyAlignment="1">
      <alignment horizontal="center" vertical="center"/>
      <protection/>
    </xf>
    <xf numFmtId="1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417" applyNumberFormat="1" applyFont="1" applyFill="1" applyBorder="1" applyAlignment="1">
      <alignment horizontal="center" vertical="center" wrapText="1"/>
      <protection/>
    </xf>
    <xf numFmtId="1" fontId="19" fillId="0" borderId="33" xfId="402" applyNumberFormat="1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vertical="center"/>
      <protection locked="0"/>
    </xf>
    <xf numFmtId="1" fontId="2" fillId="0" borderId="0" xfId="415" applyNumberFormat="1" applyFont="1" applyFill="1" applyBorder="1" applyAlignment="1" applyProtection="1">
      <alignment vertical="center"/>
      <protection locked="0"/>
    </xf>
    <xf numFmtId="1" fontId="13" fillId="0" borderId="0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left"/>
      <protection locked="0"/>
    </xf>
    <xf numFmtId="1" fontId="19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7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415" applyNumberFormat="1" applyFont="1" applyFill="1" applyBorder="1" applyProtection="1">
      <alignment/>
      <protection locked="0"/>
    </xf>
    <xf numFmtId="189" fontId="21" fillId="0" borderId="0" xfId="415" applyNumberFormat="1" applyFont="1" applyFill="1" applyBorder="1" applyProtection="1">
      <alignment/>
      <protection locked="0"/>
    </xf>
    <xf numFmtId="1" fontId="22" fillId="0" borderId="0" xfId="415" applyNumberFormat="1" applyFont="1" applyFill="1" applyBorder="1" applyProtection="1">
      <alignment/>
      <protection locked="0"/>
    </xf>
    <xf numFmtId="3" fontId="22" fillId="0" borderId="0" xfId="415" applyNumberFormat="1" applyFont="1" applyFill="1" applyBorder="1" applyProtection="1">
      <alignment/>
      <protection locked="0"/>
    </xf>
    <xf numFmtId="3" fontId="21" fillId="0" borderId="0" xfId="415" applyNumberFormat="1" applyFont="1" applyFill="1" applyBorder="1" applyProtection="1">
      <alignment/>
      <protection locked="0"/>
    </xf>
    <xf numFmtId="0" fontId="6" fillId="0" borderId="33" xfId="413" applyFont="1" applyFill="1" applyBorder="1" applyAlignment="1">
      <alignment horizontal="center" vertical="center"/>
      <protection/>
    </xf>
    <xf numFmtId="0" fontId="25" fillId="0" borderId="0" xfId="420" applyFont="1" applyFill="1">
      <alignment/>
      <protection/>
    </xf>
    <xf numFmtId="0" fontId="27" fillId="0" borderId="0" xfId="420" applyFont="1" applyFill="1" applyBorder="1" applyAlignment="1">
      <alignment horizontal="center"/>
      <protection/>
    </xf>
    <xf numFmtId="0" fontId="27" fillId="0" borderId="0" xfId="420" applyFont="1" applyFill="1">
      <alignment/>
      <protection/>
    </xf>
    <xf numFmtId="0" fontId="29" fillId="0" borderId="0" xfId="420" applyFont="1" applyFill="1" applyAlignment="1">
      <alignment vertical="center"/>
      <protection/>
    </xf>
    <xf numFmtId="1" fontId="30" fillId="0" borderId="0" xfId="420" applyNumberFormat="1" applyFont="1" applyFill="1">
      <alignment/>
      <protection/>
    </xf>
    <xf numFmtId="0" fontId="30" fillId="0" borderId="0" xfId="420" applyFont="1" applyFill="1">
      <alignment/>
      <protection/>
    </xf>
    <xf numFmtId="0" fontId="29" fillId="0" borderId="0" xfId="420" applyFont="1" applyFill="1" applyAlignment="1">
      <alignment vertical="center" wrapText="1"/>
      <protection/>
    </xf>
    <xf numFmtId="0" fontId="30" fillId="0" borderId="0" xfId="420" applyFont="1" applyFill="1" applyAlignment="1">
      <alignment vertical="center"/>
      <protection/>
    </xf>
    <xf numFmtId="0" fontId="30" fillId="0" borderId="0" xfId="420" applyFont="1" applyFill="1" applyAlignment="1">
      <alignment horizontal="center"/>
      <protection/>
    </xf>
    <xf numFmtId="0" fontId="30" fillId="0" borderId="0" xfId="420" applyFont="1" applyFill="1" applyAlignment="1">
      <alignment wrapText="1"/>
      <protection/>
    </xf>
    <xf numFmtId="3" fontId="28" fillId="0" borderId="33" xfId="420" applyNumberFormat="1" applyFont="1" applyFill="1" applyBorder="1" applyAlignment="1">
      <alignment horizontal="center" vertical="center"/>
      <protection/>
    </xf>
    <xf numFmtId="0" fontId="27" fillId="0" borderId="0" xfId="420" applyFont="1" applyFill="1" applyAlignment="1">
      <alignment vertical="center"/>
      <protection/>
    </xf>
    <xf numFmtId="3" fontId="34" fillId="0" borderId="0" xfId="420" applyNumberFormat="1" applyFont="1" applyFill="1" applyAlignment="1">
      <alignment horizontal="center" vertical="center"/>
      <protection/>
    </xf>
    <xf numFmtId="3" fontId="33" fillId="0" borderId="33" xfId="420" applyNumberFormat="1" applyFont="1" applyFill="1" applyBorder="1" applyAlignment="1">
      <alignment horizontal="center" vertical="center"/>
      <protection/>
    </xf>
    <xf numFmtId="3" fontId="30" fillId="0" borderId="0" xfId="420" applyNumberFormat="1" applyFont="1" applyFill="1">
      <alignment/>
      <protection/>
    </xf>
    <xf numFmtId="189" fontId="30" fillId="0" borderId="0" xfId="420" applyNumberFormat="1" applyFont="1" applyFill="1">
      <alignment/>
      <protection/>
    </xf>
    <xf numFmtId="0" fontId="6" fillId="0" borderId="33" xfId="413" applyFont="1" applyFill="1" applyBorder="1" applyAlignment="1">
      <alignment horizontal="center" vertical="center" wrapText="1"/>
      <protection/>
    </xf>
    <xf numFmtId="188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3" xfId="413" applyNumberFormat="1" applyFont="1" applyFill="1" applyBorder="1" applyAlignment="1">
      <alignment horizontal="center" vertical="center"/>
      <protection/>
    </xf>
    <xf numFmtId="188" fontId="6" fillId="0" borderId="33" xfId="413" applyNumberFormat="1" applyFont="1" applyFill="1" applyBorder="1" applyAlignment="1">
      <alignment horizontal="center" vertical="center"/>
      <protection/>
    </xf>
    <xf numFmtId="3" fontId="4" fillId="0" borderId="33" xfId="413" applyNumberFormat="1" applyFont="1" applyFill="1" applyBorder="1" applyAlignment="1">
      <alignment horizontal="center" vertical="center" wrapText="1"/>
      <protection/>
    </xf>
    <xf numFmtId="49" fontId="6" fillId="0" borderId="33" xfId="413" applyNumberFormat="1" applyFont="1" applyFill="1" applyBorder="1" applyAlignment="1">
      <alignment horizontal="center" vertical="center"/>
      <protection/>
    </xf>
    <xf numFmtId="1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7" xfId="413" applyNumberFormat="1" applyFont="1" applyFill="1" applyBorder="1" applyAlignment="1">
      <alignment horizontal="center" vertical="center"/>
      <protection/>
    </xf>
    <xf numFmtId="188" fontId="10" fillId="0" borderId="37" xfId="413" applyNumberFormat="1" applyFont="1" applyFill="1" applyBorder="1" applyAlignment="1">
      <alignment horizontal="center" vertical="center" wrapText="1"/>
      <protection/>
    </xf>
    <xf numFmtId="189" fontId="13" fillId="0" borderId="37" xfId="413" applyNumberFormat="1" applyFont="1" applyFill="1" applyBorder="1" applyAlignment="1">
      <alignment horizontal="center" vertical="center"/>
      <protection/>
    </xf>
    <xf numFmtId="189" fontId="6" fillId="0" borderId="30" xfId="413" applyNumberFormat="1" applyFont="1" applyFill="1" applyBorder="1" applyAlignment="1">
      <alignment horizontal="center" vertical="center"/>
      <protection/>
    </xf>
    <xf numFmtId="3" fontId="4" fillId="0" borderId="33" xfId="414" applyNumberFormat="1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top" wrapText="1"/>
      <protection/>
    </xf>
    <xf numFmtId="0" fontId="4" fillId="0" borderId="33" xfId="413" applyFont="1" applyFill="1" applyBorder="1" applyAlignment="1">
      <alignment horizontal="left" vertical="center" wrapText="1"/>
      <protection/>
    </xf>
    <xf numFmtId="0" fontId="4" fillId="0" borderId="37" xfId="413" applyFont="1" applyFill="1" applyBorder="1" applyAlignment="1">
      <alignment horizontal="left" vertical="center" wrapText="1"/>
      <protection/>
    </xf>
    <xf numFmtId="0" fontId="10" fillId="0" borderId="33" xfId="413" applyFont="1" applyFill="1" applyBorder="1" applyAlignment="1">
      <alignment horizontal="left" vertical="center" wrapText="1"/>
      <protection/>
    </xf>
    <xf numFmtId="0" fontId="10" fillId="0" borderId="37" xfId="413" applyFont="1" applyFill="1" applyBorder="1" applyAlignment="1">
      <alignment horizontal="left" vertical="center" wrapText="1"/>
      <protection/>
    </xf>
    <xf numFmtId="0" fontId="91" fillId="0" borderId="33" xfId="387" applyFont="1" applyFill="1" applyBorder="1" applyAlignment="1">
      <alignment horizontal="left" vertical="center" wrapText="1"/>
      <protection/>
    </xf>
    <xf numFmtId="0" fontId="39" fillId="0" borderId="0" xfId="410" applyFont="1">
      <alignment/>
      <protection/>
    </xf>
    <xf numFmtId="0" fontId="41" fillId="0" borderId="38" xfId="410" applyFont="1" applyBorder="1" applyAlignment="1">
      <alignment horizontal="center" vertical="center" wrapText="1"/>
      <protection/>
    </xf>
    <xf numFmtId="0" fontId="30" fillId="0" borderId="0" xfId="410" applyFont="1">
      <alignment/>
      <protection/>
    </xf>
    <xf numFmtId="0" fontId="30" fillId="0" borderId="39" xfId="410" applyFont="1" applyBorder="1" applyAlignment="1">
      <alignment horizontal="center" vertical="center" wrapText="1"/>
      <protection/>
    </xf>
    <xf numFmtId="0" fontId="27" fillId="0" borderId="0" xfId="410" applyFont="1" applyBorder="1" applyAlignment="1">
      <alignment horizontal="left" vertical="top" wrapText="1"/>
      <protection/>
    </xf>
    <xf numFmtId="0" fontId="39" fillId="0" borderId="0" xfId="410" applyFont="1" applyFill="1">
      <alignment/>
      <protection/>
    </xf>
    <xf numFmtId="0" fontId="27" fillId="0" borderId="0" xfId="410" applyFont="1">
      <alignment/>
      <protection/>
    </xf>
    <xf numFmtId="0" fontId="27" fillId="0" borderId="0" xfId="410" applyFont="1" applyBorder="1">
      <alignment/>
      <protection/>
    </xf>
    <xf numFmtId="0" fontId="39" fillId="0" borderId="0" xfId="410" applyFont="1">
      <alignment/>
      <protection/>
    </xf>
    <xf numFmtId="0" fontId="39" fillId="0" borderId="0" xfId="410" applyFont="1" applyBorder="1">
      <alignment/>
      <protection/>
    </xf>
    <xf numFmtId="188" fontId="29" fillId="0" borderId="40" xfId="410" applyNumberFormat="1" applyFont="1" applyFill="1" applyBorder="1" applyAlignment="1">
      <alignment horizontal="center" vertical="center"/>
      <protection/>
    </xf>
    <xf numFmtId="188" fontId="29" fillId="0" borderId="41" xfId="410" applyNumberFormat="1" applyFont="1" applyBorder="1" applyAlignment="1">
      <alignment horizontal="center" vertical="center"/>
      <protection/>
    </xf>
    <xf numFmtId="188" fontId="35" fillId="0" borderId="42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Border="1" applyAlignment="1">
      <alignment horizontal="center" vertical="center"/>
      <protection/>
    </xf>
    <xf numFmtId="188" fontId="29" fillId="0" borderId="44" xfId="410" applyNumberFormat="1" applyFont="1" applyFill="1" applyBorder="1" applyAlignment="1">
      <alignment horizontal="center" vertical="center"/>
      <protection/>
    </xf>
    <xf numFmtId="188" fontId="29" fillId="0" borderId="45" xfId="410" applyNumberFormat="1" applyFont="1" applyFill="1" applyBorder="1" applyAlignment="1">
      <alignment horizontal="center" vertical="center"/>
      <protection/>
    </xf>
    <xf numFmtId="188" fontId="35" fillId="0" borderId="46" xfId="410" applyNumberFormat="1" applyFont="1" applyFill="1" applyBorder="1" applyAlignment="1">
      <alignment horizontal="center" vertical="center"/>
      <protection/>
    </xf>
    <xf numFmtId="188" fontId="35" fillId="0" borderId="47" xfId="410" applyNumberFormat="1" applyFont="1" applyFill="1" applyBorder="1" applyAlignment="1">
      <alignment horizontal="center" vertical="center"/>
      <protection/>
    </xf>
    <xf numFmtId="188" fontId="29" fillId="0" borderId="48" xfId="410" applyNumberFormat="1" applyFont="1" applyFill="1" applyBorder="1" applyAlignment="1">
      <alignment horizontal="center" vertical="center"/>
      <protection/>
    </xf>
    <xf numFmtId="188" fontId="29" fillId="0" borderId="49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Fill="1" applyBorder="1" applyAlignment="1">
      <alignment horizontal="center" vertical="center"/>
      <protection/>
    </xf>
    <xf numFmtId="0" fontId="5" fillId="12" borderId="41" xfId="410" applyFont="1" applyFill="1" applyBorder="1" applyAlignment="1">
      <alignment horizontal="left" vertical="center" wrapText="1"/>
      <protection/>
    </xf>
    <xf numFmtId="0" fontId="43" fillId="0" borderId="43" xfId="410" applyFont="1" applyBorder="1" applyAlignment="1">
      <alignment horizontal="left" vertical="center" wrapText="1"/>
      <protection/>
    </xf>
    <xf numFmtId="0" fontId="5" fillId="0" borderId="45" xfId="410" applyFont="1" applyFill="1" applyBorder="1" applyAlignment="1">
      <alignment horizontal="left" vertical="center" wrapText="1"/>
      <protection/>
    </xf>
    <xf numFmtId="0" fontId="43" fillId="0" borderId="47" xfId="410" applyFont="1" applyFill="1" applyBorder="1" applyAlignment="1">
      <alignment horizontal="left" vertical="center" wrapText="1"/>
      <protection/>
    </xf>
    <xf numFmtId="0" fontId="5" fillId="0" borderId="49" xfId="410" applyFont="1" applyFill="1" applyBorder="1" applyAlignment="1">
      <alignment horizontal="left" vertical="center" wrapText="1"/>
      <protection/>
    </xf>
    <xf numFmtId="0" fontId="43" fillId="0" borderId="43" xfId="410" applyFont="1" applyFill="1" applyBorder="1" applyAlignment="1">
      <alignment horizontal="left" vertical="center" wrapText="1"/>
      <protection/>
    </xf>
    <xf numFmtId="49" fontId="42" fillId="0" borderId="50" xfId="410" applyNumberFormat="1" applyFont="1" applyFill="1" applyBorder="1" applyAlignment="1">
      <alignment horizontal="center" vertical="center" wrapText="1"/>
      <protection/>
    </xf>
    <xf numFmtId="49" fontId="42" fillId="0" borderId="51" xfId="410" applyNumberFormat="1" applyFont="1" applyFill="1" applyBorder="1" applyAlignment="1">
      <alignment horizontal="center" vertical="center" wrapText="1"/>
      <protection/>
    </xf>
    <xf numFmtId="0" fontId="2" fillId="0" borderId="0" xfId="418" applyFont="1" applyAlignment="1">
      <alignment vertical="top"/>
      <protection/>
    </xf>
    <xf numFmtId="0" fontId="43" fillId="0" borderId="0" xfId="410" applyFont="1" applyAlignment="1">
      <alignment vertical="top"/>
      <protection/>
    </xf>
    <xf numFmtId="0" fontId="2" fillId="0" borderId="0" xfId="418" applyFont="1" applyFill="1" applyAlignment="1">
      <alignment vertical="top"/>
      <protection/>
    </xf>
    <xf numFmtId="0" fontId="36" fillId="0" borderId="0" xfId="418" applyFont="1" applyFill="1" applyAlignment="1">
      <alignment horizontal="center" vertical="top" wrapText="1"/>
      <protection/>
    </xf>
    <xf numFmtId="0" fontId="43" fillId="0" borderId="0" xfId="418" applyFont="1" applyFill="1" applyAlignment="1">
      <alignment horizontal="right" vertical="center"/>
      <protection/>
    </xf>
    <xf numFmtId="0" fontId="37" fillId="0" borderId="0" xfId="418" applyFont="1" applyFill="1" applyAlignment="1">
      <alignment horizontal="center" vertical="top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5" fillId="0" borderId="33" xfId="418" applyFont="1" applyFill="1" applyBorder="1" applyAlignment="1">
      <alignment horizontal="center" vertical="center" wrapText="1"/>
      <protection/>
    </xf>
    <xf numFmtId="0" fontId="13" fillId="0" borderId="0" xfId="418" applyFont="1" applyAlignment="1">
      <alignment horizontal="center" vertical="center"/>
      <protection/>
    </xf>
    <xf numFmtId="0" fontId="13" fillId="0" borderId="33" xfId="418" applyFont="1" applyFill="1" applyBorder="1" applyAlignment="1">
      <alignment horizontal="center" vertical="center" wrapText="1"/>
      <protection/>
    </xf>
    <xf numFmtId="0" fontId="13" fillId="0" borderId="33" xfId="418" applyFont="1" applyBorder="1" applyAlignment="1">
      <alignment horizontal="center" vertical="center" wrapText="1"/>
      <protection/>
    </xf>
    <xf numFmtId="0" fontId="13" fillId="0" borderId="33" xfId="418" applyNumberFormat="1" applyFont="1" applyBorder="1" applyAlignment="1">
      <alignment horizontal="center" vertical="center" wrapText="1"/>
      <protection/>
    </xf>
    <xf numFmtId="0" fontId="2" fillId="0" borderId="0" xfId="418" applyFont="1" applyAlignment="1">
      <alignment vertical="center"/>
      <protection/>
    </xf>
    <xf numFmtId="0" fontId="5" fillId="0" borderId="33" xfId="418" applyFont="1" applyBorder="1" applyAlignment="1">
      <alignment horizontal="center" vertical="center"/>
      <protection/>
    </xf>
    <xf numFmtId="3" fontId="5" fillId="0" borderId="33" xfId="410" applyNumberFormat="1" applyFont="1" applyBorder="1" applyAlignment="1">
      <alignment horizontal="center" vertical="center"/>
      <protection/>
    </xf>
    <xf numFmtId="188" fontId="5" fillId="0" borderId="33" xfId="410" applyNumberFormat="1" applyFont="1" applyBorder="1" applyAlignment="1">
      <alignment horizontal="center" vertical="center"/>
      <protection/>
    </xf>
    <xf numFmtId="3" fontId="2" fillId="0" borderId="0" xfId="418" applyNumberFormat="1" applyFont="1" applyAlignment="1">
      <alignment vertical="center"/>
      <protection/>
    </xf>
    <xf numFmtId="0" fontId="23" fillId="0" borderId="0" xfId="418" applyFont="1" applyAlignment="1">
      <alignment horizontal="center" vertical="center"/>
      <protection/>
    </xf>
    <xf numFmtId="0" fontId="23" fillId="0" borderId="33" xfId="415" applyNumberFormat="1" applyFont="1" applyFill="1" applyBorder="1" applyAlignment="1" applyProtection="1">
      <alignment horizontal="left" vertical="center"/>
      <protection locked="0"/>
    </xf>
    <xf numFmtId="3" fontId="23" fillId="0" borderId="33" xfId="410" applyNumberFormat="1" applyFont="1" applyBorder="1" applyAlignment="1">
      <alignment horizontal="center" vertical="center"/>
      <protection/>
    </xf>
    <xf numFmtId="188" fontId="23" fillId="0" borderId="33" xfId="410" applyNumberFormat="1" applyFont="1" applyBorder="1" applyAlignment="1">
      <alignment horizontal="center" vertical="center"/>
      <protection/>
    </xf>
    <xf numFmtId="189" fontId="23" fillId="0" borderId="0" xfId="418" applyNumberFormat="1" applyFont="1" applyAlignment="1">
      <alignment horizontal="center" vertical="center"/>
      <protection/>
    </xf>
    <xf numFmtId="188" fontId="2" fillId="0" borderId="0" xfId="418" applyNumberFormat="1" applyFont="1" applyAlignment="1">
      <alignment vertical="center"/>
      <protection/>
    </xf>
    <xf numFmtId="189" fontId="23" fillId="82" borderId="0" xfId="418" applyNumberFormat="1" applyFont="1" applyFill="1" applyAlignment="1">
      <alignment horizontal="center" vertical="center"/>
      <protection/>
    </xf>
    <xf numFmtId="3" fontId="23" fillId="0" borderId="33" xfId="410" applyNumberFormat="1" applyFont="1" applyFill="1" applyBorder="1" applyAlignment="1">
      <alignment horizontal="center" vertical="center"/>
      <protection/>
    </xf>
    <xf numFmtId="0" fontId="2" fillId="0" borderId="0" xfId="418" applyFont="1">
      <alignment/>
      <protection/>
    </xf>
    <xf numFmtId="0" fontId="32" fillId="0" borderId="0" xfId="420" applyFont="1" applyFill="1" applyAlignment="1">
      <alignment horizontal="center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0" fontId="25" fillId="0" borderId="0" xfId="420" applyFont="1" applyFill="1" applyAlignment="1">
      <alignment vertical="center" wrapText="1"/>
      <protection/>
    </xf>
    <xf numFmtId="0" fontId="29" fillId="0" borderId="0" xfId="420" applyFont="1" applyFill="1" applyAlignment="1">
      <alignment horizontal="center" vertical="top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4" fillId="0" borderId="34" xfId="420" applyFont="1" applyFill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188" fontId="28" fillId="0" borderId="34" xfId="420" applyNumberFormat="1" applyFont="1" applyFill="1" applyBorder="1" applyAlignment="1">
      <alignment horizontal="center" vertical="center"/>
      <protection/>
    </xf>
    <xf numFmtId="0" fontId="23" fillId="0" borderId="52" xfId="416" applyFont="1" applyBorder="1" applyAlignment="1">
      <alignment vertical="center" wrapText="1"/>
      <protection/>
    </xf>
    <xf numFmtId="188" fontId="33" fillId="0" borderId="34" xfId="420" applyNumberFormat="1" applyFont="1" applyFill="1" applyBorder="1" applyAlignment="1">
      <alignment horizontal="center" vertical="center"/>
      <protection/>
    </xf>
    <xf numFmtId="0" fontId="23" fillId="0" borderId="53" xfId="416" applyFont="1" applyBorder="1" applyAlignment="1">
      <alignment vertical="center" wrapText="1"/>
      <protection/>
    </xf>
    <xf numFmtId="3" fontId="33" fillId="0" borderId="54" xfId="420" applyNumberFormat="1" applyFont="1" applyFill="1" applyBorder="1" applyAlignment="1">
      <alignment horizontal="center" vertical="center"/>
      <protection/>
    </xf>
    <xf numFmtId="188" fontId="33" fillId="0" borderId="55" xfId="420" applyNumberFormat="1" applyFont="1" applyFill="1" applyBorder="1" applyAlignment="1">
      <alignment horizontal="center" vertical="center"/>
      <protection/>
    </xf>
    <xf numFmtId="14" fontId="28" fillId="0" borderId="34" xfId="386" applyNumberFormat="1" applyFont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3" fontId="28" fillId="80" borderId="33" xfId="420" applyNumberFormat="1" applyFont="1" applyFill="1" applyBorder="1" applyAlignment="1">
      <alignment horizontal="center" vertical="center"/>
      <protection/>
    </xf>
    <xf numFmtId="3" fontId="92" fillId="80" borderId="33" xfId="420" applyNumberFormat="1" applyFont="1" applyFill="1" applyBorder="1" applyAlignment="1">
      <alignment horizontal="center" vertical="center"/>
      <protection/>
    </xf>
    <xf numFmtId="3" fontId="92" fillId="80" borderId="32" xfId="420" applyNumberFormat="1" applyFont="1" applyFill="1" applyBorder="1" applyAlignment="1">
      <alignment horizontal="center" vertical="center"/>
      <protection/>
    </xf>
    <xf numFmtId="188" fontId="28" fillId="0" borderId="34" xfId="420" applyNumberFormat="1" applyFont="1" applyFill="1" applyBorder="1" applyAlignment="1">
      <alignment horizontal="center" vertical="center" wrapText="1"/>
      <protection/>
    </xf>
    <xf numFmtId="0" fontId="33" fillId="0" borderId="52" xfId="420" applyFont="1" applyFill="1" applyBorder="1" applyAlignment="1">
      <alignment horizontal="left" vertical="center" wrapText="1"/>
      <protection/>
    </xf>
    <xf numFmtId="3" fontId="93" fillId="80" borderId="32" xfId="420" applyNumberFormat="1" applyFont="1" applyFill="1" applyBorder="1" applyAlignment="1">
      <alignment horizontal="center" vertical="center"/>
      <protection/>
    </xf>
    <xf numFmtId="188" fontId="33" fillId="0" borderId="34" xfId="420" applyNumberFormat="1" applyFont="1" applyFill="1" applyBorder="1" applyAlignment="1">
      <alignment horizontal="center" vertical="center" wrapText="1"/>
      <protection/>
    </xf>
    <xf numFmtId="0" fontId="33" fillId="0" borderId="53" xfId="420" applyFont="1" applyFill="1" applyBorder="1" applyAlignment="1">
      <alignment horizontal="left" vertical="center" wrapText="1"/>
      <protection/>
    </xf>
    <xf numFmtId="3" fontId="93" fillId="80" borderId="56" xfId="420" applyNumberFormat="1" applyFont="1" applyFill="1" applyBorder="1" applyAlignment="1">
      <alignment horizontal="center" vertical="center"/>
      <protection/>
    </xf>
    <xf numFmtId="188" fontId="33" fillId="0" borderId="55" xfId="420" applyNumberFormat="1" applyFont="1" applyFill="1" applyBorder="1" applyAlignment="1">
      <alignment horizontal="center" vertical="center" wrapText="1"/>
      <protection/>
    </xf>
    <xf numFmtId="0" fontId="8" fillId="0" borderId="33" xfId="418" applyFont="1" applyBorder="1">
      <alignment/>
      <protection/>
    </xf>
    <xf numFmtId="0" fontId="23" fillId="0" borderId="33" xfId="418" applyFont="1" applyBorder="1" applyAlignment="1">
      <alignment horizontal="center"/>
      <protection/>
    </xf>
    <xf numFmtId="3" fontId="4" fillId="0" borderId="37" xfId="413" applyNumberFormat="1" applyFont="1" applyFill="1" applyBorder="1" applyAlignment="1">
      <alignment horizontal="center" vertical="center" wrapText="1"/>
      <protection/>
    </xf>
    <xf numFmtId="3" fontId="4" fillId="0" borderId="37" xfId="414" applyNumberFormat="1" applyFont="1" applyFill="1" applyBorder="1" applyAlignment="1">
      <alignment horizontal="center" vertical="center" wrapText="1"/>
      <protection/>
    </xf>
    <xf numFmtId="3" fontId="6" fillId="0" borderId="33" xfId="413" applyNumberFormat="1" applyFont="1" applyFill="1" applyBorder="1" applyAlignment="1">
      <alignment horizontal="center" vertical="center"/>
      <protection/>
    </xf>
    <xf numFmtId="3" fontId="6" fillId="0" borderId="37" xfId="413" applyNumberFormat="1" applyFont="1" applyFill="1" applyBorder="1" applyAlignment="1">
      <alignment horizontal="center" vertical="center"/>
      <protection/>
    </xf>
    <xf numFmtId="3" fontId="91" fillId="0" borderId="33" xfId="413" applyNumberFormat="1" applyFont="1" applyFill="1" applyBorder="1" applyAlignment="1">
      <alignment horizontal="center" vertical="center" wrapText="1"/>
      <protection/>
    </xf>
    <xf numFmtId="3" fontId="13" fillId="0" borderId="37" xfId="413" applyNumberFormat="1" applyFont="1" applyFill="1" applyBorder="1" applyAlignment="1">
      <alignment horizontal="center" vertical="center"/>
      <protection/>
    </xf>
    <xf numFmtId="173" fontId="6" fillId="0" borderId="33" xfId="413" applyNumberFormat="1" applyFont="1" applyFill="1" applyBorder="1" applyAlignment="1">
      <alignment horizontal="center" vertical="center" wrapText="1"/>
      <protection/>
    </xf>
    <xf numFmtId="3" fontId="4" fillId="80" borderId="33" xfId="413" applyNumberFormat="1" applyFont="1" applyFill="1" applyBorder="1" applyAlignment="1">
      <alignment horizontal="center" vertical="center" wrapText="1"/>
      <protection/>
    </xf>
    <xf numFmtId="1" fontId="13" fillId="0" borderId="0" xfId="415" applyNumberFormat="1" applyFont="1" applyFill="1" applyBorder="1" applyProtection="1">
      <alignment/>
      <protection locked="0"/>
    </xf>
    <xf numFmtId="1" fontId="13" fillId="0" borderId="33" xfId="415" applyNumberFormat="1" applyFont="1" applyFill="1" applyBorder="1" applyAlignment="1" applyProtection="1">
      <alignment horizontal="center"/>
      <protection locked="0"/>
    </xf>
    <xf numFmtId="188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13" fillId="0" borderId="33" xfId="415" applyNumberFormat="1" applyFont="1" applyFill="1" applyBorder="1" applyAlignment="1" applyProtection="1">
      <alignment horizont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4" fillId="0" borderId="33" xfId="415" applyNumberFormat="1" applyFont="1" applyFill="1" applyBorder="1" applyAlignment="1" applyProtection="1">
      <alignment horizontal="center"/>
      <protection locked="0"/>
    </xf>
    <xf numFmtId="3" fontId="13" fillId="0" borderId="33" xfId="415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4" fillId="80" borderId="37" xfId="413" applyFont="1" applyFill="1" applyBorder="1" applyAlignment="1">
      <alignment horizontal="left" vertical="center" wrapText="1"/>
      <protection/>
    </xf>
    <xf numFmtId="3" fontId="4" fillId="80" borderId="37" xfId="414" applyNumberFormat="1" applyFont="1" applyFill="1" applyBorder="1" applyAlignment="1">
      <alignment horizontal="center" vertical="center" wrapText="1"/>
      <protection/>
    </xf>
    <xf numFmtId="3" fontId="4" fillId="80" borderId="37" xfId="413" applyNumberFormat="1" applyFont="1" applyFill="1" applyBorder="1" applyAlignment="1">
      <alignment horizontal="center" vertical="center" wrapText="1"/>
      <protection/>
    </xf>
    <xf numFmtId="0" fontId="13" fillId="0" borderId="33" xfId="402" applyFont="1" applyBorder="1" applyAlignment="1">
      <alignment horizontal="center" vertical="center"/>
      <protection/>
    </xf>
    <xf numFmtId="1" fontId="4" fillId="0" borderId="33" xfId="415" applyNumberFormat="1" applyFont="1" applyFill="1" applyBorder="1" applyAlignment="1" applyProtection="1">
      <alignment vertical="center"/>
      <protection locked="0"/>
    </xf>
    <xf numFmtId="3" fontId="4" fillId="80" borderId="33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center" vertical="center"/>
      <protection locked="0"/>
    </xf>
    <xf numFmtId="189" fontId="29" fillId="0" borderId="0" xfId="420" applyNumberFormat="1" applyFont="1" applyFill="1" applyAlignment="1">
      <alignment vertical="center"/>
      <protection/>
    </xf>
    <xf numFmtId="1" fontId="16" fillId="0" borderId="33" xfId="415" applyNumberFormat="1" applyFont="1" applyFill="1" applyBorder="1" applyProtection="1">
      <alignment/>
      <protection locked="0"/>
    </xf>
    <xf numFmtId="189" fontId="13" fillId="0" borderId="33" xfId="415" applyNumberFormat="1" applyFont="1" applyFill="1" applyBorder="1" applyAlignment="1" applyProtection="1">
      <alignment vertical="center"/>
      <protection locked="0"/>
    </xf>
    <xf numFmtId="1" fontId="2" fillId="0" borderId="33" xfId="415" applyNumberFormat="1" applyFont="1" applyFill="1" applyBorder="1" applyAlignment="1" applyProtection="1">
      <alignment horizontal="center"/>
      <protection locked="0"/>
    </xf>
    <xf numFmtId="189" fontId="4" fillId="0" borderId="33" xfId="415" applyNumberFormat="1" applyFont="1" applyFill="1" applyBorder="1" applyAlignment="1" applyProtection="1">
      <alignment vertical="center"/>
      <protection locked="0"/>
    </xf>
    <xf numFmtId="0" fontId="24" fillId="0" borderId="0" xfId="410" applyFont="1" applyAlignment="1">
      <alignment horizontal="center" vertical="center" wrapText="1"/>
      <protection/>
    </xf>
    <xf numFmtId="0" fontId="40" fillId="0" borderId="57" xfId="419" applyFont="1" applyFill="1" applyBorder="1" applyAlignment="1">
      <alignment horizontal="left" wrapText="1"/>
      <protection/>
    </xf>
    <xf numFmtId="0" fontId="25" fillId="0" borderId="58" xfId="410" applyFont="1" applyFill="1" applyBorder="1" applyAlignment="1">
      <alignment horizontal="center" vertical="center" wrapText="1"/>
      <protection/>
    </xf>
    <xf numFmtId="0" fontId="25" fillId="0" borderId="59" xfId="410" applyFont="1" applyFill="1" applyBorder="1" applyAlignment="1">
      <alignment horizontal="center" vertical="center" wrapText="1"/>
      <protection/>
    </xf>
    <xf numFmtId="0" fontId="36" fillId="0" borderId="0" xfId="418" applyFont="1" applyFill="1" applyAlignment="1">
      <alignment horizontal="center" vertical="top" wrapText="1"/>
      <protection/>
    </xf>
    <xf numFmtId="0" fontId="36" fillId="0" borderId="33" xfId="418" applyFont="1" applyFill="1" applyBorder="1" applyAlignment="1">
      <alignment horizontal="center" vertical="top" wrapText="1"/>
      <protection/>
    </xf>
    <xf numFmtId="0" fontId="37" fillId="80" borderId="33" xfId="418" applyFont="1" applyFill="1" applyBorder="1" applyAlignment="1">
      <alignment horizontal="center" vertical="center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24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/>
      <protection/>
    </xf>
    <xf numFmtId="0" fontId="27" fillId="0" borderId="60" xfId="420" applyFont="1" applyFill="1" applyBorder="1" applyAlignment="1">
      <alignment horizontal="center"/>
      <protection/>
    </xf>
    <xf numFmtId="0" fontId="27" fillId="0" borderId="61" xfId="420" applyFont="1" applyFill="1" applyBorder="1" applyAlignment="1">
      <alignment horizontal="center"/>
      <protection/>
    </xf>
    <xf numFmtId="2" fontId="28" fillId="80" borderId="62" xfId="420" applyNumberFormat="1" applyFont="1" applyFill="1" applyBorder="1" applyAlignment="1">
      <alignment horizontal="center" vertical="center" wrapText="1"/>
      <protection/>
    </xf>
    <xf numFmtId="2" fontId="28" fillId="80" borderId="33" xfId="420" applyNumberFormat="1" applyFont="1" applyFill="1" applyBorder="1" applyAlignment="1">
      <alignment horizontal="center" vertical="center" wrapText="1"/>
      <protection/>
    </xf>
    <xf numFmtId="0" fontId="28" fillId="0" borderId="62" xfId="420" applyFont="1" applyFill="1" applyBorder="1" applyAlignment="1">
      <alignment horizontal="center" vertical="center" wrapText="1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14" fontId="28" fillId="0" borderId="62" xfId="386" applyNumberFormat="1" applyFont="1" applyBorder="1" applyAlignment="1">
      <alignment horizontal="center" vertical="center" wrapText="1"/>
      <protection/>
    </xf>
    <xf numFmtId="14" fontId="28" fillId="0" borderId="63" xfId="386" applyNumberFormat="1" applyFont="1" applyBorder="1" applyAlignment="1">
      <alignment horizontal="center" vertical="center" wrapText="1"/>
      <protection/>
    </xf>
    <xf numFmtId="0" fontId="31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 wrapText="1"/>
      <protection/>
    </xf>
    <xf numFmtId="0" fontId="27" fillId="0" borderId="64" xfId="420" applyFont="1" applyFill="1" applyBorder="1" applyAlignment="1">
      <alignment horizontal="center"/>
      <protection/>
    </xf>
    <xf numFmtId="0" fontId="27" fillId="0" borderId="52" xfId="420" applyFont="1" applyFill="1" applyBorder="1" applyAlignment="1">
      <alignment horizontal="center"/>
      <protection/>
    </xf>
    <xf numFmtId="0" fontId="24" fillId="80" borderId="62" xfId="420" applyFont="1" applyFill="1" applyBorder="1" applyAlignment="1">
      <alignment horizontal="center" vertical="center" wrapText="1"/>
      <protection/>
    </xf>
    <xf numFmtId="0" fontId="24" fillId="80" borderId="33" xfId="420" applyFont="1" applyFill="1" applyBorder="1" applyAlignment="1">
      <alignment horizontal="center" vertical="center" wrapText="1"/>
      <protection/>
    </xf>
    <xf numFmtId="0" fontId="24" fillId="0" borderId="62" xfId="420" applyFont="1" applyFill="1" applyBorder="1" applyAlignment="1">
      <alignment horizontal="center" vertical="center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4" fillId="0" borderId="63" xfId="420" applyFont="1" applyFill="1" applyBorder="1" applyAlignment="1">
      <alignment horizontal="center" vertical="center" wrapText="1"/>
      <protection/>
    </xf>
    <xf numFmtId="0" fontId="37" fillId="0" borderId="0" xfId="414" applyFont="1" applyAlignment="1">
      <alignment horizontal="center"/>
      <protection/>
    </xf>
    <xf numFmtId="0" fontId="37" fillId="0" borderId="26" xfId="413" applyFont="1" applyFill="1" applyBorder="1" applyAlignment="1">
      <alignment horizontal="center" vertical="top" wrapText="1"/>
      <protection/>
    </xf>
    <xf numFmtId="0" fontId="4" fillId="0" borderId="33" xfId="413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center"/>
      <protection/>
    </xf>
    <xf numFmtId="49" fontId="6" fillId="0" borderId="30" xfId="413" applyNumberFormat="1" applyFont="1" applyFill="1" applyBorder="1" applyAlignment="1">
      <alignment horizontal="center" vertical="center"/>
      <protection/>
    </xf>
    <xf numFmtId="49" fontId="6" fillId="0" borderId="36" xfId="413" applyNumberFormat="1" applyFont="1" applyFill="1" applyBorder="1" applyAlignment="1">
      <alignment horizontal="center" vertical="center"/>
      <protection/>
    </xf>
    <xf numFmtId="0" fontId="10" fillId="0" borderId="65" xfId="412" applyFont="1" applyFill="1" applyBorder="1" applyAlignment="1">
      <alignment horizontal="left" vertical="center" wrapText="1"/>
      <protection/>
    </xf>
    <xf numFmtId="49" fontId="6" fillId="0" borderId="32" xfId="413" applyNumberFormat="1" applyFont="1" applyFill="1" applyBorder="1" applyAlignment="1">
      <alignment horizontal="center" vertical="center"/>
      <protection/>
    </xf>
    <xf numFmtId="49" fontId="6" fillId="0" borderId="35" xfId="413" applyNumberFormat="1" applyFont="1" applyFill="1" applyBorder="1" applyAlignment="1">
      <alignment horizontal="center" vertical="center"/>
      <protection/>
    </xf>
    <xf numFmtId="0" fontId="38" fillId="0" borderId="65" xfId="413" applyFont="1" applyFill="1" applyBorder="1" applyAlignment="1">
      <alignment horizontal="center" vertical="center" wrapText="1"/>
      <protection/>
    </xf>
    <xf numFmtId="0" fontId="38" fillId="0" borderId="26" xfId="413" applyFont="1" applyFill="1" applyBorder="1" applyAlignment="1">
      <alignment horizontal="center" vertical="center" wrapText="1"/>
      <protection/>
    </xf>
    <xf numFmtId="0" fontId="6" fillId="0" borderId="32" xfId="413" applyFont="1" applyFill="1" applyBorder="1" applyAlignment="1">
      <alignment horizontal="center" vertical="center"/>
      <protection/>
    </xf>
    <xf numFmtId="0" fontId="6" fillId="0" borderId="35" xfId="413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wrapText="1"/>
      <protection locked="0"/>
    </xf>
    <xf numFmtId="1" fontId="12" fillId="0" borderId="66" xfId="415" applyNumberFormat="1" applyFont="1" applyFill="1" applyBorder="1" applyAlignment="1" applyProtection="1">
      <alignment horizontal="center" vertical="center"/>
      <protection locked="0"/>
    </xf>
    <xf numFmtId="1" fontId="12" fillId="0" borderId="37" xfId="415" applyNumberFormat="1" applyFont="1" applyFill="1" applyBorder="1" applyAlignment="1" applyProtection="1">
      <alignment horizontal="center" vertical="center"/>
      <protection locked="0"/>
    </xf>
    <xf numFmtId="1" fontId="7" fillId="0" borderId="0" xfId="415" applyNumberFormat="1" applyFont="1" applyFill="1" applyBorder="1" applyAlignment="1" applyProtection="1">
      <alignment horizontal="center"/>
      <protection locked="0"/>
    </xf>
    <xf numFmtId="1" fontId="7" fillId="0" borderId="26" xfId="415" applyNumberFormat="1" applyFont="1" applyFill="1" applyBorder="1" applyAlignment="1" applyProtection="1">
      <alignment horizontal="center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67" xfId="415" applyNumberFormat="1" applyFont="1" applyFill="1" applyBorder="1" applyAlignment="1" applyProtection="1">
      <alignment horizontal="center" vertical="center" wrapText="1"/>
      <protection/>
    </xf>
    <xf numFmtId="1" fontId="13" fillId="0" borderId="65" xfId="415" applyNumberFormat="1" applyFont="1" applyFill="1" applyBorder="1" applyAlignment="1" applyProtection="1">
      <alignment horizontal="center" vertical="center" wrapText="1"/>
      <protection/>
    </xf>
    <xf numFmtId="1" fontId="13" fillId="0" borderId="68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/>
    </xf>
    <xf numFmtId="1" fontId="13" fillId="0" borderId="0" xfId="415" applyNumberFormat="1" applyFont="1" applyFill="1" applyBorder="1" applyAlignment="1" applyProtection="1">
      <alignment horizontal="center" vertical="center" wrapText="1"/>
      <protection/>
    </xf>
    <xf numFmtId="1" fontId="13" fillId="0" borderId="69" xfId="415" applyNumberFormat="1" applyFont="1" applyFill="1" applyBorder="1" applyAlignment="1" applyProtection="1">
      <alignment horizontal="center" vertical="center" wrapText="1"/>
      <protection/>
    </xf>
    <xf numFmtId="1" fontId="13" fillId="0" borderId="30" xfId="415" applyNumberFormat="1" applyFont="1" applyFill="1" applyBorder="1" applyAlignment="1" applyProtection="1">
      <alignment horizontal="center" vertical="center" wrapText="1"/>
      <protection/>
    </xf>
    <xf numFmtId="1" fontId="13" fillId="0" borderId="26" xfId="415" applyNumberFormat="1" applyFont="1" applyFill="1" applyBorder="1" applyAlignment="1" applyProtection="1">
      <alignment horizontal="center" vertical="center" wrapText="1"/>
      <protection/>
    </xf>
    <xf numFmtId="1" fontId="13" fillId="0" borderId="36" xfId="415" applyNumberFormat="1" applyFont="1" applyFill="1" applyBorder="1" applyAlignment="1" applyProtection="1">
      <alignment horizontal="center" vertical="center" wrapText="1"/>
      <protection/>
    </xf>
    <xf numFmtId="1" fontId="14" fillId="0" borderId="67" xfId="415" applyNumberFormat="1" applyFont="1" applyFill="1" applyBorder="1" applyAlignment="1" applyProtection="1">
      <alignment horizontal="center" vertical="center" wrapText="1"/>
      <protection/>
    </xf>
    <xf numFmtId="1" fontId="14" fillId="0" borderId="65" xfId="415" applyNumberFormat="1" applyFont="1" applyFill="1" applyBorder="1" applyAlignment="1" applyProtection="1">
      <alignment horizontal="center" vertical="center" wrapText="1"/>
      <protection/>
    </xf>
    <xf numFmtId="1" fontId="14" fillId="0" borderId="68" xfId="415" applyNumberFormat="1" applyFont="1" applyFill="1" applyBorder="1" applyAlignment="1" applyProtection="1">
      <alignment horizontal="center" vertical="center" wrapText="1"/>
      <protection/>
    </xf>
    <xf numFmtId="1" fontId="14" fillId="0" borderId="29" xfId="415" applyNumberFormat="1" applyFont="1" applyFill="1" applyBorder="1" applyAlignment="1" applyProtection="1">
      <alignment horizontal="center" vertical="center" wrapText="1"/>
      <protection/>
    </xf>
    <xf numFmtId="1" fontId="14" fillId="0" borderId="0" xfId="415" applyNumberFormat="1" applyFont="1" applyFill="1" applyBorder="1" applyAlignment="1" applyProtection="1">
      <alignment horizontal="center" vertical="center" wrapText="1"/>
      <protection/>
    </xf>
    <xf numFmtId="1" fontId="14" fillId="0" borderId="69" xfId="415" applyNumberFormat="1" applyFont="1" applyFill="1" applyBorder="1" applyAlignment="1" applyProtection="1">
      <alignment horizontal="center" vertical="center" wrapText="1"/>
      <protection/>
    </xf>
    <xf numFmtId="1" fontId="14" fillId="0" borderId="30" xfId="415" applyNumberFormat="1" applyFont="1" applyFill="1" applyBorder="1" applyAlignment="1" applyProtection="1">
      <alignment horizontal="center" vertical="center" wrapText="1"/>
      <protection/>
    </xf>
    <xf numFmtId="1" fontId="14" fillId="0" borderId="26" xfId="415" applyNumberFormat="1" applyFont="1" applyFill="1" applyBorder="1" applyAlignment="1" applyProtection="1">
      <alignment horizontal="center" vertical="center" wrapText="1"/>
      <protection/>
    </xf>
    <xf numFmtId="1" fontId="14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66" xfId="415" applyNumberFormat="1" applyFont="1" applyFill="1" applyBorder="1" applyAlignment="1" applyProtection="1">
      <alignment horizontal="center"/>
      <protection/>
    </xf>
    <xf numFmtId="1" fontId="2" fillId="0" borderId="70" xfId="415" applyNumberFormat="1" applyFont="1" applyFill="1" applyBorder="1" applyAlignment="1" applyProtection="1">
      <alignment horizontal="center"/>
      <protection/>
    </xf>
    <xf numFmtId="1" fontId="2" fillId="0" borderId="37" xfId="415" applyNumberFormat="1" applyFont="1" applyFill="1" applyBorder="1" applyAlignment="1" applyProtection="1">
      <alignment horizontal="center"/>
      <protection/>
    </xf>
    <xf numFmtId="1" fontId="13" fillId="0" borderId="66" xfId="415" applyNumberFormat="1" applyFont="1" applyFill="1" applyBorder="1" applyAlignment="1" applyProtection="1">
      <alignment horizontal="center" vertical="center" wrapText="1"/>
      <protection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5" fillId="0" borderId="66" xfId="415" applyNumberFormat="1" applyFont="1" applyFill="1" applyBorder="1" applyAlignment="1" applyProtection="1">
      <alignment horizontal="center" vertical="center" wrapText="1"/>
      <protection/>
    </xf>
    <xf numFmtId="1" fontId="15" fillId="0" borderId="37" xfId="415" applyNumberFormat="1" applyFont="1" applyFill="1" applyBorder="1" applyAlignment="1" applyProtection="1">
      <alignment horizontal="center" vertical="center" wrapText="1"/>
      <protection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36" fillId="0" borderId="0" xfId="415" applyNumberFormat="1" applyFont="1" applyFill="1" applyAlignment="1" applyProtection="1">
      <alignment horizontal="center"/>
      <protection locked="0"/>
    </xf>
    <xf numFmtId="1" fontId="36" fillId="0" borderId="26" xfId="415" applyNumberFormat="1" applyFont="1" applyFill="1" applyBorder="1" applyAlignment="1" applyProtection="1">
      <alignment horizontal="center"/>
      <protection locked="0"/>
    </xf>
    <xf numFmtId="1" fontId="13" fillId="80" borderId="67" xfId="415" applyNumberFormat="1" applyFont="1" applyFill="1" applyBorder="1" applyAlignment="1" applyProtection="1">
      <alignment horizontal="center" vertical="center" wrapText="1"/>
      <protection/>
    </xf>
    <xf numFmtId="1" fontId="13" fillId="80" borderId="65" xfId="415" applyNumberFormat="1" applyFont="1" applyFill="1" applyBorder="1" applyAlignment="1" applyProtection="1">
      <alignment horizontal="center" vertical="center" wrapText="1"/>
      <protection/>
    </xf>
    <xf numFmtId="1" fontId="13" fillId="80" borderId="68" xfId="415" applyNumberFormat="1" applyFont="1" applyFill="1" applyBorder="1" applyAlignment="1" applyProtection="1">
      <alignment horizontal="center" vertical="center" wrapText="1"/>
      <protection/>
    </xf>
    <xf numFmtId="1" fontId="13" fillId="80" borderId="29" xfId="415" applyNumberFormat="1" applyFont="1" applyFill="1" applyBorder="1" applyAlignment="1" applyProtection="1">
      <alignment horizontal="center" vertical="center" wrapText="1"/>
      <protection/>
    </xf>
    <xf numFmtId="1" fontId="13" fillId="80" borderId="0" xfId="415" applyNumberFormat="1" applyFont="1" applyFill="1" applyBorder="1" applyAlignment="1" applyProtection="1">
      <alignment horizontal="center" vertical="center" wrapText="1"/>
      <protection/>
    </xf>
    <xf numFmtId="1" fontId="13" fillId="80" borderId="69" xfId="415" applyNumberFormat="1" applyFont="1" applyFill="1" applyBorder="1" applyAlignment="1" applyProtection="1">
      <alignment horizontal="center" vertical="center" wrapText="1"/>
      <protection/>
    </xf>
    <xf numFmtId="1" fontId="13" fillId="80" borderId="30" xfId="415" applyNumberFormat="1" applyFont="1" applyFill="1" applyBorder="1" applyAlignment="1" applyProtection="1">
      <alignment horizontal="center" vertical="center" wrapText="1"/>
      <protection/>
    </xf>
    <xf numFmtId="1" fontId="13" fillId="80" borderId="26" xfId="415" applyNumberFormat="1" applyFont="1" applyFill="1" applyBorder="1" applyAlignment="1" applyProtection="1">
      <alignment horizontal="center" vertical="center" wrapText="1"/>
      <protection/>
    </xf>
    <xf numFmtId="1" fontId="13" fillId="80" borderId="36" xfId="415" applyNumberFormat="1" applyFont="1" applyFill="1" applyBorder="1" applyAlignment="1" applyProtection="1">
      <alignment horizontal="center" vertical="center" wrapText="1"/>
      <protection/>
    </xf>
    <xf numFmtId="1" fontId="13" fillId="8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6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2" xfId="415" applyNumberFormat="1" applyFont="1" applyFill="1" applyBorder="1" applyAlignment="1" applyProtection="1">
      <alignment horizontal="center" vertical="center" wrapText="1"/>
      <protection/>
    </xf>
    <xf numFmtId="1" fontId="16" fillId="0" borderId="35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2" xfId="415" applyNumberFormat="1" applyFont="1" applyFill="1" applyBorder="1" applyAlignment="1" applyProtection="1">
      <alignment horizontal="center" vertical="center" wrapText="1"/>
      <protection/>
    </xf>
    <xf numFmtId="1" fontId="12" fillId="0" borderId="35" xfId="415" applyNumberFormat="1" applyFont="1" applyFill="1" applyBorder="1" applyAlignment="1" applyProtection="1">
      <alignment horizontal="center" vertical="center" wrapText="1"/>
      <protection/>
    </xf>
    <xf numFmtId="1" fontId="17" fillId="0" borderId="33" xfId="415" applyNumberFormat="1" applyFont="1" applyFill="1" applyBorder="1" applyAlignment="1" applyProtection="1">
      <alignment horizontal="center" vertical="center" wrapText="1"/>
      <protection/>
    </xf>
  </cellXfs>
  <cellStyles count="4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Акцент1" xfId="51"/>
    <cellStyle name="20% — акцент1" xfId="52"/>
    <cellStyle name="20% - Акцент1 2" xfId="53"/>
    <cellStyle name="20% - Акцент1 2 2" xfId="54"/>
    <cellStyle name="20% - Акцент1 3" xfId="55"/>
    <cellStyle name="20% - Акцент1 4" xfId="56"/>
    <cellStyle name="20% - Акцент2" xfId="57"/>
    <cellStyle name="20% — акцент2" xfId="58"/>
    <cellStyle name="20% - Акцент2 2" xfId="59"/>
    <cellStyle name="20% - Акцент2 2 2" xfId="60"/>
    <cellStyle name="20% - Акцент2 3" xfId="61"/>
    <cellStyle name="20% - Акцент2 4" xfId="62"/>
    <cellStyle name="20% - Акцент3" xfId="63"/>
    <cellStyle name="20% — акцент3" xfId="64"/>
    <cellStyle name="20% - Акцент3 2" xfId="65"/>
    <cellStyle name="20% - Акцент3 2 2" xfId="66"/>
    <cellStyle name="20% - Акцент3 3" xfId="67"/>
    <cellStyle name="20% - Акцент3 4" xfId="68"/>
    <cellStyle name="20% - Акцент4" xfId="69"/>
    <cellStyle name="20% — акцент4" xfId="70"/>
    <cellStyle name="20% - Акцент4 2" xfId="71"/>
    <cellStyle name="20% - Акцент4 2 2" xfId="72"/>
    <cellStyle name="20% - Акцент4 3" xfId="73"/>
    <cellStyle name="20% - Акцент4 4" xfId="74"/>
    <cellStyle name="20% - Акцент5" xfId="75"/>
    <cellStyle name="20% — акцент5" xfId="76"/>
    <cellStyle name="20% - Акцент5 2" xfId="77"/>
    <cellStyle name="20% - Акцент5 2 2" xfId="78"/>
    <cellStyle name="20% - Акцент5 3" xfId="79"/>
    <cellStyle name="20% - Акцент5 4" xfId="80"/>
    <cellStyle name="20% - Акцент6" xfId="81"/>
    <cellStyle name="20% — акцент6" xfId="82"/>
    <cellStyle name="20% - Акцент6 2" xfId="83"/>
    <cellStyle name="20% - Акцент6 2 2" xfId="84"/>
    <cellStyle name="20% - Акцент6 3" xfId="85"/>
    <cellStyle name="20% - Акцент6 4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2" xfId="116"/>
    <cellStyle name="40% - Accent2 2" xfId="117"/>
    <cellStyle name="40% - Accent2 3" xfId="118"/>
    <cellStyle name="40% - Accent2 4" xfId="119"/>
    <cellStyle name="40% - Accent2 5" xfId="120"/>
    <cellStyle name="40% - Accent2 6" xfId="121"/>
    <cellStyle name="40% - Accent3" xfId="122"/>
    <cellStyle name="40% - Accent3 2" xfId="123"/>
    <cellStyle name="40% - Accent3 3" xfId="124"/>
    <cellStyle name="40% - Accent3 4" xfId="125"/>
    <cellStyle name="40% - Accent3 5" xfId="126"/>
    <cellStyle name="40% - Accent3 6" xfId="127"/>
    <cellStyle name="40% - Accent4" xfId="128"/>
    <cellStyle name="40% - Accent4 2" xfId="129"/>
    <cellStyle name="40% - Accent4 3" xfId="130"/>
    <cellStyle name="40% - Accent4 4" xfId="131"/>
    <cellStyle name="40% - Accent4 5" xfId="132"/>
    <cellStyle name="40% - Accent4 6" xfId="133"/>
    <cellStyle name="40% - Accent5" xfId="134"/>
    <cellStyle name="40% - Accent5 2" xfId="135"/>
    <cellStyle name="40% - Accent5 3" xfId="136"/>
    <cellStyle name="40% - Accent5 4" xfId="137"/>
    <cellStyle name="40% - Accent5 5" xfId="138"/>
    <cellStyle name="40% - Accent6" xfId="139"/>
    <cellStyle name="40% - Accent6 2" xfId="140"/>
    <cellStyle name="40% - Accent6 3" xfId="141"/>
    <cellStyle name="40% - Accent6 4" xfId="142"/>
    <cellStyle name="40% - Accent6 5" xfId="143"/>
    <cellStyle name="40% - Accent6 6" xfId="144"/>
    <cellStyle name="40% - Акцент1" xfId="145"/>
    <cellStyle name="40% — акцент1" xfId="146"/>
    <cellStyle name="40% - Акцент1 2" xfId="147"/>
    <cellStyle name="40% - Акцент1 2 2" xfId="148"/>
    <cellStyle name="40% - Акцент1 3" xfId="149"/>
    <cellStyle name="40% - Акцент1 4" xfId="150"/>
    <cellStyle name="40% - Акцент2" xfId="151"/>
    <cellStyle name="40% — акцент2" xfId="152"/>
    <cellStyle name="40% - Акцент2 2" xfId="153"/>
    <cellStyle name="40% - Акцент2 2 2" xfId="154"/>
    <cellStyle name="40% - Акцент2 3" xfId="155"/>
    <cellStyle name="40% - Акцент2 4" xfId="156"/>
    <cellStyle name="40% - Акцент3" xfId="157"/>
    <cellStyle name="40% — акцент3" xfId="158"/>
    <cellStyle name="40% - Акцент3 2" xfId="159"/>
    <cellStyle name="40% - Акцент3 2 2" xfId="160"/>
    <cellStyle name="40% - Акцент3 3" xfId="161"/>
    <cellStyle name="40% - Акцент3 4" xfId="162"/>
    <cellStyle name="40% - Акцент4" xfId="163"/>
    <cellStyle name="40% — акцент4" xfId="164"/>
    <cellStyle name="40% - Акцент4 2" xfId="165"/>
    <cellStyle name="40% - Акцент4 2 2" xfId="166"/>
    <cellStyle name="40% - Акцент4 3" xfId="167"/>
    <cellStyle name="40% - Акцент4 4" xfId="168"/>
    <cellStyle name="40% - Акцент5" xfId="169"/>
    <cellStyle name="40% — акцент5" xfId="170"/>
    <cellStyle name="40% - Акцент5 2" xfId="171"/>
    <cellStyle name="40% - Акцент5 2 2" xfId="172"/>
    <cellStyle name="40% - Акцент5 3" xfId="173"/>
    <cellStyle name="40% - Акцент5 4" xfId="174"/>
    <cellStyle name="40% - Акцент6" xfId="175"/>
    <cellStyle name="40% — акцент6" xfId="176"/>
    <cellStyle name="40% - Акцент6 2" xfId="177"/>
    <cellStyle name="40% - Акцент6 2 2" xfId="178"/>
    <cellStyle name="40% - Акцент6 3" xfId="179"/>
    <cellStyle name="40% - Акцент6 4" xfId="180"/>
    <cellStyle name="40% – Акцентування1" xfId="181"/>
    <cellStyle name="40% – Акцентування1 2" xfId="182"/>
    <cellStyle name="40% – Акцентування1 3" xfId="183"/>
    <cellStyle name="40% – Акцентування1 4" xfId="184"/>
    <cellStyle name="40% – Акцентування2" xfId="185"/>
    <cellStyle name="40% – Акцентування2 2" xfId="186"/>
    <cellStyle name="40% – Акцентування2 3" xfId="187"/>
    <cellStyle name="40% – Акцентування2 4" xfId="188"/>
    <cellStyle name="40% – Акцентування3" xfId="189"/>
    <cellStyle name="40% – Акцентування3 2" xfId="190"/>
    <cellStyle name="40% – Акцентування3 3" xfId="191"/>
    <cellStyle name="40% – Акцентування3 4" xfId="192"/>
    <cellStyle name="40% – Акцентування4" xfId="193"/>
    <cellStyle name="40% – Акцентування4 2" xfId="194"/>
    <cellStyle name="40% – Акцентування4 3" xfId="195"/>
    <cellStyle name="40% – Акцентування4 4" xfId="196"/>
    <cellStyle name="40% – Акцентування5" xfId="197"/>
    <cellStyle name="40% – Акцентування5 2" xfId="198"/>
    <cellStyle name="40% – Акцентування5 3" xfId="199"/>
    <cellStyle name="40% – Акцентування5 4" xfId="200"/>
    <cellStyle name="40% – Акцентування6" xfId="201"/>
    <cellStyle name="40% – Акцентування6 2" xfId="202"/>
    <cellStyle name="40% – Акцентування6 3" xfId="203"/>
    <cellStyle name="40% – Акцентування6 4" xfId="204"/>
    <cellStyle name="60% - Accent1" xfId="205"/>
    <cellStyle name="60% - Accent1 2" xfId="206"/>
    <cellStyle name="60% - Accent1 3" xfId="207"/>
    <cellStyle name="60% - Accent1 4" xfId="208"/>
    <cellStyle name="60% - Accent2" xfId="209"/>
    <cellStyle name="60% - Accent2 2" xfId="210"/>
    <cellStyle name="60% - Accent2 3" xfId="211"/>
    <cellStyle name="60% - Accent2 4" xfId="212"/>
    <cellStyle name="60% - Accent3" xfId="213"/>
    <cellStyle name="60% - Accent3 2" xfId="214"/>
    <cellStyle name="60% - Accent3 3" xfId="215"/>
    <cellStyle name="60% - Accent3 4" xfId="216"/>
    <cellStyle name="60% - Accent4" xfId="217"/>
    <cellStyle name="60% - Accent4 2" xfId="218"/>
    <cellStyle name="60% - Accent4 3" xfId="219"/>
    <cellStyle name="60% - Accent4 4" xfId="220"/>
    <cellStyle name="60% - Accent5" xfId="221"/>
    <cellStyle name="60% - Accent5 2" xfId="222"/>
    <cellStyle name="60% - Accent5 3" xfId="223"/>
    <cellStyle name="60% - Accent6" xfId="224"/>
    <cellStyle name="60% - Accent6 2" xfId="225"/>
    <cellStyle name="60% - Accent6 3" xfId="226"/>
    <cellStyle name="60% - Accent6 4" xfId="227"/>
    <cellStyle name="60% - Акцент1" xfId="228"/>
    <cellStyle name="60% — акцент1" xfId="229"/>
    <cellStyle name="60% - Акцент1 2" xfId="230"/>
    <cellStyle name="60% - Акцент1 2 2" xfId="231"/>
    <cellStyle name="60% - Акцент1 3" xfId="232"/>
    <cellStyle name="60% - Акцент2" xfId="233"/>
    <cellStyle name="60% — акцент2" xfId="234"/>
    <cellStyle name="60% - Акцент2 2" xfId="235"/>
    <cellStyle name="60% - Акцент2 2 2" xfId="236"/>
    <cellStyle name="60% - Акцент2 3" xfId="237"/>
    <cellStyle name="60% - Акцент3" xfId="238"/>
    <cellStyle name="60% — акцент3" xfId="239"/>
    <cellStyle name="60% - Акцент3 2" xfId="240"/>
    <cellStyle name="60% - Акцент3 2 2" xfId="241"/>
    <cellStyle name="60% - Акцент3 3" xfId="242"/>
    <cellStyle name="60% - Акцент4" xfId="243"/>
    <cellStyle name="60% — акцент4" xfId="244"/>
    <cellStyle name="60% - Акцент4 2" xfId="245"/>
    <cellStyle name="60% - Акцент4 2 2" xfId="246"/>
    <cellStyle name="60% - Акцент4 3" xfId="247"/>
    <cellStyle name="60% - Акцент5" xfId="248"/>
    <cellStyle name="60% — акцент5" xfId="249"/>
    <cellStyle name="60% - Акцент5 2" xfId="250"/>
    <cellStyle name="60% - Акцент5 2 2" xfId="251"/>
    <cellStyle name="60% - Акцент5 3" xfId="252"/>
    <cellStyle name="60% - Акцент6" xfId="253"/>
    <cellStyle name="60% — акцент6" xfId="254"/>
    <cellStyle name="60% - Акцент6 2" xfId="255"/>
    <cellStyle name="60% - Акцент6 2 2" xfId="256"/>
    <cellStyle name="60% - Акцент6 3" xfId="257"/>
    <cellStyle name="60% – Акцентування1" xfId="258"/>
    <cellStyle name="60% – Акцентування1 2" xfId="259"/>
    <cellStyle name="60% – Акцентування2" xfId="260"/>
    <cellStyle name="60% – Акцентування2 2" xfId="261"/>
    <cellStyle name="60% – Акцентування3" xfId="262"/>
    <cellStyle name="60% – Акцентування3 2" xfId="263"/>
    <cellStyle name="60% – Акцентування4" xfId="264"/>
    <cellStyle name="60% – Акцентування4 2" xfId="265"/>
    <cellStyle name="60% – Акцентування5" xfId="266"/>
    <cellStyle name="60% – Акцентування5 2" xfId="267"/>
    <cellStyle name="60% – Акцентування6" xfId="268"/>
    <cellStyle name="60% – Акцентування6 2" xfId="269"/>
    <cellStyle name="Accent1" xfId="270"/>
    <cellStyle name="Accent1 2" xfId="271"/>
    <cellStyle name="Accent1 3" xfId="272"/>
    <cellStyle name="Accent1 4" xfId="273"/>
    <cellStyle name="Accent2" xfId="274"/>
    <cellStyle name="Accent2 2" xfId="275"/>
    <cellStyle name="Accent2 3" xfId="276"/>
    <cellStyle name="Accent3" xfId="277"/>
    <cellStyle name="Accent3 2" xfId="278"/>
    <cellStyle name="Accent3 3" xfId="279"/>
    <cellStyle name="Accent3 4" xfId="280"/>
    <cellStyle name="Accent4" xfId="281"/>
    <cellStyle name="Accent4 2" xfId="282"/>
    <cellStyle name="Accent4 3" xfId="283"/>
    <cellStyle name="Accent4 4" xfId="284"/>
    <cellStyle name="Accent5" xfId="285"/>
    <cellStyle name="Accent5 2" xfId="286"/>
    <cellStyle name="Accent5 3" xfId="287"/>
    <cellStyle name="Accent6" xfId="288"/>
    <cellStyle name="Accent6 2" xfId="289"/>
    <cellStyle name="Accent6 3" xfId="290"/>
    <cellStyle name="Accent6 4" xfId="291"/>
    <cellStyle name="Bad" xfId="292"/>
    <cellStyle name="Bad 2" xfId="293"/>
    <cellStyle name="Bad 3" xfId="294"/>
    <cellStyle name="Calculation" xfId="295"/>
    <cellStyle name="Calculation 2" xfId="296"/>
    <cellStyle name="Calculation 3" xfId="297"/>
    <cellStyle name="Check Cell" xfId="298"/>
    <cellStyle name="Check Cell 2" xfId="299"/>
    <cellStyle name="Explanatory Text" xfId="300"/>
    <cellStyle name="Good" xfId="301"/>
    <cellStyle name="Good 2" xfId="302"/>
    <cellStyle name="Good 3" xfId="303"/>
    <cellStyle name="Heading 1" xfId="304"/>
    <cellStyle name="Heading 1 2" xfId="305"/>
    <cellStyle name="Heading 1 3" xfId="306"/>
    <cellStyle name="Heading 2" xfId="307"/>
    <cellStyle name="Heading 2 2" xfId="308"/>
    <cellStyle name="Heading 2 3" xfId="309"/>
    <cellStyle name="Heading 3" xfId="310"/>
    <cellStyle name="Heading 3 2" xfId="311"/>
    <cellStyle name="Heading 3 3" xfId="312"/>
    <cellStyle name="Heading 4" xfId="313"/>
    <cellStyle name="Heading 4 2" xfId="314"/>
    <cellStyle name="Heading 4 3" xfId="315"/>
    <cellStyle name="Input" xfId="316"/>
    <cellStyle name="Input 2" xfId="317"/>
    <cellStyle name="Input 3" xfId="318"/>
    <cellStyle name="Linked Cell" xfId="319"/>
    <cellStyle name="Linked Cell 2" xfId="320"/>
    <cellStyle name="Neutral" xfId="321"/>
    <cellStyle name="Neutral 2" xfId="322"/>
    <cellStyle name="Neutral 3" xfId="323"/>
    <cellStyle name="Normal_Sheet1" xfId="324"/>
    <cellStyle name="Note" xfId="325"/>
    <cellStyle name="Note 2" xfId="326"/>
    <cellStyle name="Note 3" xfId="327"/>
    <cellStyle name="Note 4" xfId="328"/>
    <cellStyle name="Note 5" xfId="329"/>
    <cellStyle name="Note_СВОД_12" xfId="330"/>
    <cellStyle name="Output" xfId="331"/>
    <cellStyle name="Output 2" xfId="332"/>
    <cellStyle name="Output 3" xfId="333"/>
    <cellStyle name="Title" xfId="334"/>
    <cellStyle name="Total" xfId="335"/>
    <cellStyle name="Warning Text" xfId="336"/>
    <cellStyle name="Акцент1" xfId="337"/>
    <cellStyle name="Акцент1 2" xfId="338"/>
    <cellStyle name="Акцент1 3" xfId="339"/>
    <cellStyle name="Акцент2" xfId="340"/>
    <cellStyle name="Акцент2 2" xfId="341"/>
    <cellStyle name="Акцент2 3" xfId="342"/>
    <cellStyle name="Акцент3" xfId="343"/>
    <cellStyle name="Акцент3 2" xfId="344"/>
    <cellStyle name="Акцент3 3" xfId="345"/>
    <cellStyle name="Акцент4" xfId="346"/>
    <cellStyle name="Акцент4 2" xfId="347"/>
    <cellStyle name="Акцент4 3" xfId="348"/>
    <cellStyle name="Акцент5" xfId="349"/>
    <cellStyle name="Акцент5 2" xfId="350"/>
    <cellStyle name="Акцент5 3" xfId="351"/>
    <cellStyle name="Акцент6" xfId="352"/>
    <cellStyle name="Акцент6 2" xfId="353"/>
    <cellStyle name="Акцент6 3" xfId="354"/>
    <cellStyle name="Акцентування1" xfId="355"/>
    <cellStyle name="Акцентування1 2" xfId="356"/>
    <cellStyle name="Акцентування2" xfId="357"/>
    <cellStyle name="Акцентування2 2" xfId="358"/>
    <cellStyle name="Акцентування3" xfId="359"/>
    <cellStyle name="Акцентування3 2" xfId="360"/>
    <cellStyle name="Акцентування4" xfId="361"/>
    <cellStyle name="Акцентування4 2" xfId="362"/>
    <cellStyle name="Акцентування5" xfId="363"/>
    <cellStyle name="Акцентування5 2" xfId="364"/>
    <cellStyle name="Акцентування6" xfId="365"/>
    <cellStyle name="Акцентування6 2" xfId="366"/>
    <cellStyle name="Ввід" xfId="367"/>
    <cellStyle name="Ввід 2" xfId="368"/>
    <cellStyle name="Ввод " xfId="369"/>
    <cellStyle name="Ввод  2" xfId="370"/>
    <cellStyle name="Вывод" xfId="371"/>
    <cellStyle name="Вывод 2" xfId="372"/>
    <cellStyle name="Вывод 3" xfId="373"/>
    <cellStyle name="Вычисление" xfId="374"/>
    <cellStyle name="Вычисление 2" xfId="375"/>
    <cellStyle name="Вычисление 3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2" xfId="382"/>
    <cellStyle name="Заголовок 3" xfId="383"/>
    <cellStyle name="Заголовок 4" xfId="384"/>
    <cellStyle name="Звичайний 2" xfId="385"/>
    <cellStyle name="Звичайний 2 3" xfId="386"/>
    <cellStyle name="Звичайний 3 2 3" xfId="387"/>
    <cellStyle name="Зв'язана клітинка" xfId="388"/>
    <cellStyle name="Итог" xfId="389"/>
    <cellStyle name="Итог 2" xfId="390"/>
    <cellStyle name="Контрольна клітинка" xfId="391"/>
    <cellStyle name="Контрольна клітинка 2" xfId="392"/>
    <cellStyle name="Контрольная ячейка" xfId="393"/>
    <cellStyle name="Контрольная ячейка 2" xfId="394"/>
    <cellStyle name="Назва" xfId="395"/>
    <cellStyle name="Название" xfId="396"/>
    <cellStyle name="Нейтральный" xfId="397"/>
    <cellStyle name="Нейтральный 2" xfId="398"/>
    <cellStyle name="Нейтральный 3" xfId="399"/>
    <cellStyle name="Обчислення" xfId="400"/>
    <cellStyle name="Обчислення 2" xfId="401"/>
    <cellStyle name="Обычный 2" xfId="402"/>
    <cellStyle name="Обычный 2 2" xfId="403"/>
    <cellStyle name="Обычный 2 2 2" xfId="404"/>
    <cellStyle name="Обычный 2 3" xfId="405"/>
    <cellStyle name="Обычный 2 4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 2" xfId="412"/>
    <cellStyle name="Обычный 5 3" xfId="413"/>
    <cellStyle name="Обычный 6 3" xfId="414"/>
    <cellStyle name="Обычный_06" xfId="415"/>
    <cellStyle name="Обычный_09_Професійний склад" xfId="416"/>
    <cellStyle name="Обычный_12 Зинкевич" xfId="417"/>
    <cellStyle name="Обычный_27.08.2013" xfId="418"/>
    <cellStyle name="Обычный_TБЛ-12~1" xfId="419"/>
    <cellStyle name="Обычный_Форма7Н" xfId="420"/>
    <cellStyle name="Підсумок" xfId="421"/>
    <cellStyle name="Плохой" xfId="422"/>
    <cellStyle name="Плохой 2" xfId="423"/>
    <cellStyle name="Плохой 3" xfId="424"/>
    <cellStyle name="Поганий" xfId="425"/>
    <cellStyle name="Поганий 2" xfId="426"/>
    <cellStyle name="Пояснение" xfId="427"/>
    <cellStyle name="Пояснение 2" xfId="428"/>
    <cellStyle name="Примечание" xfId="429"/>
    <cellStyle name="Примечание 2" xfId="430"/>
    <cellStyle name="Примечание 3" xfId="431"/>
    <cellStyle name="Примечание 4" xfId="432"/>
    <cellStyle name="Примітка" xfId="433"/>
    <cellStyle name="Примітка 2" xfId="434"/>
    <cellStyle name="Примітка 3" xfId="435"/>
    <cellStyle name="Примітка 4" xfId="436"/>
    <cellStyle name="Примітка_СВОД_12" xfId="437"/>
    <cellStyle name="Percent" xfId="438"/>
    <cellStyle name="Результат" xfId="439"/>
    <cellStyle name="Результат 1" xfId="440"/>
    <cellStyle name="Связанная ячейка" xfId="441"/>
    <cellStyle name="Середній" xfId="442"/>
    <cellStyle name="Середній 2" xfId="443"/>
    <cellStyle name="Стиль 1" xfId="444"/>
    <cellStyle name="Стиль 1 2" xfId="445"/>
    <cellStyle name="Текст попередження" xfId="446"/>
    <cellStyle name="Текст пояснення" xfId="447"/>
    <cellStyle name="Текст предупреждения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" xfId="454"/>
    <cellStyle name="Хороший 2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80" zoomScaleSheetLayoutView="80" zoomScalePageLayoutView="0" workbookViewId="0" topLeftCell="A7">
      <selection activeCell="C11" sqref="C11"/>
    </sheetView>
  </sheetViews>
  <sheetFormatPr defaultColWidth="10.28125" defaultRowHeight="15"/>
  <cols>
    <col min="1" max="1" width="82.421875" style="105" customWidth="1"/>
    <col min="2" max="2" width="23.8515625" style="110" customWidth="1"/>
    <col min="3" max="3" width="24.28125" style="110" customWidth="1"/>
    <col min="4" max="237" width="7.8515625" style="105" customWidth="1"/>
    <col min="238" max="238" width="39.28125" style="105" customWidth="1"/>
    <col min="239" max="16384" width="10.28125" style="105" customWidth="1"/>
  </cols>
  <sheetData>
    <row r="1" spans="1:3" ht="49.5" customHeight="1">
      <c r="A1" s="219" t="s">
        <v>130</v>
      </c>
      <c r="B1" s="219"/>
      <c r="C1" s="219"/>
    </row>
    <row r="2" spans="1:3" ht="38.25" customHeight="1" thickBot="1">
      <c r="A2" s="220" t="s">
        <v>60</v>
      </c>
      <c r="B2" s="220"/>
      <c r="C2" s="220"/>
    </row>
    <row r="3" spans="1:3" s="107" customFormat="1" ht="39" customHeight="1" thickTop="1">
      <c r="A3" s="106"/>
      <c r="B3" s="221" t="s">
        <v>61</v>
      </c>
      <c r="C3" s="222"/>
    </row>
    <row r="4" spans="1:3" s="107" customFormat="1" ht="40.5" customHeight="1" thickBot="1">
      <c r="A4" s="108"/>
      <c r="B4" s="132" t="s">
        <v>7</v>
      </c>
      <c r="C4" s="133" t="s">
        <v>100</v>
      </c>
    </row>
    <row r="5" spans="1:3" s="107" customFormat="1" ht="63" customHeight="1" thickTop="1">
      <c r="A5" s="126" t="s">
        <v>64</v>
      </c>
      <c r="B5" s="115">
        <v>652.5</v>
      </c>
      <c r="C5" s="116">
        <v>653.4</v>
      </c>
    </row>
    <row r="6" spans="1:3" s="107" customFormat="1" ht="48.75" customHeight="1">
      <c r="A6" s="127" t="s">
        <v>63</v>
      </c>
      <c r="B6" s="117">
        <v>61.3</v>
      </c>
      <c r="C6" s="118">
        <v>62</v>
      </c>
    </row>
    <row r="7" spans="1:3" s="107" customFormat="1" ht="57" customHeight="1">
      <c r="A7" s="128" t="s">
        <v>65</v>
      </c>
      <c r="B7" s="119">
        <v>575.2</v>
      </c>
      <c r="C7" s="120">
        <v>580.9</v>
      </c>
    </row>
    <row r="8" spans="1:3" s="107" customFormat="1" ht="54.75" customHeight="1">
      <c r="A8" s="129" t="s">
        <v>62</v>
      </c>
      <c r="B8" s="121">
        <v>54</v>
      </c>
      <c r="C8" s="122">
        <v>55.1</v>
      </c>
    </row>
    <row r="9" spans="1:3" s="107" customFormat="1" ht="70.5" customHeight="1">
      <c r="A9" s="130" t="s">
        <v>126</v>
      </c>
      <c r="B9" s="123">
        <v>77.3</v>
      </c>
      <c r="C9" s="124">
        <v>72.5</v>
      </c>
    </row>
    <row r="10" spans="1:3" s="107" customFormat="1" ht="60.75" customHeight="1">
      <c r="A10" s="131" t="s">
        <v>66</v>
      </c>
      <c r="B10" s="117">
        <v>11.8</v>
      </c>
      <c r="C10" s="125">
        <v>11.1</v>
      </c>
    </row>
    <row r="11" spans="1:3" s="111" customFormat="1" ht="15">
      <c r="A11" s="109"/>
      <c r="B11" s="109"/>
      <c r="C11" s="110"/>
    </row>
    <row r="12" spans="1:3" s="113" customFormat="1" ht="12" customHeight="1">
      <c r="A12" s="112"/>
      <c r="B12" s="112"/>
      <c r="C12" s="110"/>
    </row>
    <row r="13" ht="15">
      <c r="A13" s="114"/>
    </row>
    <row r="14" ht="15">
      <c r="A14" s="114"/>
    </row>
    <row r="15" ht="15">
      <c r="A15" s="114"/>
    </row>
    <row r="16" ht="15">
      <c r="A16" s="114"/>
    </row>
    <row r="17" ht="15">
      <c r="A17" s="114"/>
    </row>
    <row r="18" ht="15">
      <c r="A18" s="114"/>
    </row>
    <row r="19" ht="15">
      <c r="A19" s="114"/>
    </row>
    <row r="20" ht="15">
      <c r="A20" s="114"/>
    </row>
    <row r="21" ht="15">
      <c r="A21" s="114"/>
    </row>
    <row r="22" ht="15">
      <c r="A22" s="114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4"/>
  <sheetViews>
    <sheetView view="pageBreakPreview" zoomScale="75" zoomScaleNormal="85" zoomScaleSheetLayoutView="75" zoomScalePageLayoutView="0" workbookViewId="0" topLeftCell="B1">
      <selection activeCell="D7" sqref="D7"/>
    </sheetView>
  </sheetViews>
  <sheetFormatPr defaultColWidth="9.140625" defaultRowHeight="15"/>
  <cols>
    <col min="1" max="1" width="1.28515625" style="159" hidden="1" customWidth="1"/>
    <col min="2" max="2" width="42.28125" style="159" customWidth="1"/>
    <col min="3" max="3" width="13.421875" style="159" customWidth="1"/>
    <col min="4" max="4" width="13.8515625" style="159" customWidth="1"/>
    <col min="5" max="5" width="12.8515625" style="159" customWidth="1"/>
    <col min="6" max="6" width="13.8515625" style="159" customWidth="1"/>
    <col min="7" max="7" width="9.140625" style="159" customWidth="1"/>
    <col min="8" max="10" width="0" style="159" hidden="1" customWidth="1"/>
    <col min="11" max="16384" width="9.140625" style="159" customWidth="1"/>
  </cols>
  <sheetData>
    <row r="1" s="134" customFormat="1" ht="10.5" customHeight="1">
      <c r="F1" s="135"/>
    </row>
    <row r="2" spans="1:6" s="136" customFormat="1" ht="51" customHeight="1">
      <c r="A2" s="223" t="s">
        <v>67</v>
      </c>
      <c r="B2" s="223"/>
      <c r="C2" s="223"/>
      <c r="D2" s="223"/>
      <c r="E2" s="223"/>
      <c r="F2" s="223"/>
    </row>
    <row r="3" spans="1:6" s="136" customFormat="1" ht="20.25" customHeight="1">
      <c r="A3" s="137"/>
      <c r="B3" s="137"/>
      <c r="C3" s="137"/>
      <c r="D3" s="137"/>
      <c r="E3" s="137"/>
      <c r="F3" s="137"/>
    </row>
    <row r="4" spans="1:6" s="136" customFormat="1" ht="16.5" customHeight="1">
      <c r="A4" s="137"/>
      <c r="B4" s="137"/>
      <c r="C4" s="137"/>
      <c r="D4" s="137"/>
      <c r="E4" s="137"/>
      <c r="F4" s="138" t="s">
        <v>68</v>
      </c>
    </row>
    <row r="5" spans="1:6" s="136" customFormat="1" ht="24.75" customHeight="1">
      <c r="A5" s="137"/>
      <c r="B5" s="224"/>
      <c r="C5" s="225" t="s">
        <v>127</v>
      </c>
      <c r="D5" s="226" t="s">
        <v>128</v>
      </c>
      <c r="E5" s="226" t="s">
        <v>69</v>
      </c>
      <c r="F5" s="226"/>
    </row>
    <row r="6" spans="1:6" s="136" customFormat="1" ht="54.75" customHeight="1">
      <c r="A6" s="139"/>
      <c r="B6" s="224"/>
      <c r="C6" s="225"/>
      <c r="D6" s="226"/>
      <c r="E6" s="140" t="s">
        <v>3</v>
      </c>
      <c r="F6" s="141" t="s">
        <v>70</v>
      </c>
    </row>
    <row r="7" spans="2:6" s="142" customFormat="1" ht="19.5" customHeight="1">
      <c r="B7" s="143" t="s">
        <v>28</v>
      </c>
      <c r="C7" s="144">
        <v>1</v>
      </c>
      <c r="D7" s="145">
        <v>2</v>
      </c>
      <c r="E7" s="144">
        <v>3</v>
      </c>
      <c r="F7" s="145">
        <v>4</v>
      </c>
    </row>
    <row r="8" spans="2:10" s="146" customFormat="1" ht="27.75" customHeight="1">
      <c r="B8" s="147" t="s">
        <v>72</v>
      </c>
      <c r="C8" s="148">
        <f>SUM(C9:C34)</f>
        <v>7783</v>
      </c>
      <c r="D8" s="148">
        <f>SUM(D9:D34)</f>
        <v>5415</v>
      </c>
      <c r="E8" s="149">
        <f>ROUND(D8/C8*100,1)</f>
        <v>69.6</v>
      </c>
      <c r="F8" s="148">
        <f aca="true" t="shared" si="0" ref="F8:F33">D8-C8</f>
        <v>-2368</v>
      </c>
      <c r="I8" s="150"/>
      <c r="J8" s="150"/>
    </row>
    <row r="9" spans="2:10" s="151" customFormat="1" ht="23.25" customHeight="1">
      <c r="B9" s="152" t="s">
        <v>73</v>
      </c>
      <c r="C9" s="153">
        <v>223</v>
      </c>
      <c r="D9" s="153">
        <v>84</v>
      </c>
      <c r="E9" s="154">
        <f>ROUND(D9/C9*100,1)</f>
        <v>37.7</v>
      </c>
      <c r="F9" s="153">
        <f t="shared" si="0"/>
        <v>-139</v>
      </c>
      <c r="H9" s="155">
        <f>ROUND(D9/$D$8*100,1)</f>
        <v>1.6</v>
      </c>
      <c r="I9" s="156">
        <f>ROUND(C9/1000,1)</f>
        <v>0.2</v>
      </c>
      <c r="J9" s="156">
        <f>ROUND(D9/1000,1)</f>
        <v>0.1</v>
      </c>
    </row>
    <row r="10" spans="2:10" s="151" customFormat="1" ht="23.25" customHeight="1">
      <c r="B10" s="152" t="s">
        <v>74</v>
      </c>
      <c r="C10" s="153">
        <v>218</v>
      </c>
      <c r="D10" s="153">
        <v>58</v>
      </c>
      <c r="E10" s="154">
        <f aca="true" t="shared" si="1" ref="E10:E33">ROUND(D10/C10*100,1)</f>
        <v>26.6</v>
      </c>
      <c r="F10" s="153">
        <f t="shared" si="0"/>
        <v>-160</v>
      </c>
      <c r="H10" s="155">
        <f aca="true" t="shared" si="2" ref="H10:H34">ROUND(D10/$D$8*100,1)</f>
        <v>1.1</v>
      </c>
      <c r="I10" s="156">
        <f aca="true" t="shared" si="3" ref="I10:J34">ROUND(C10/1000,1)</f>
        <v>0.2</v>
      </c>
      <c r="J10" s="156">
        <f t="shared" si="3"/>
        <v>0.1</v>
      </c>
    </row>
    <row r="11" spans="2:10" s="151" customFormat="1" ht="23.25" customHeight="1">
      <c r="B11" s="152" t="s">
        <v>75</v>
      </c>
      <c r="C11" s="153">
        <v>0</v>
      </c>
      <c r="D11" s="153">
        <v>0</v>
      </c>
      <c r="E11" s="154" t="s">
        <v>104</v>
      </c>
      <c r="F11" s="153">
        <f t="shared" si="0"/>
        <v>0</v>
      </c>
      <c r="H11" s="157">
        <f t="shared" si="2"/>
        <v>0</v>
      </c>
      <c r="I11" s="156">
        <f t="shared" si="3"/>
        <v>0</v>
      </c>
      <c r="J11" s="156">
        <f t="shared" si="3"/>
        <v>0</v>
      </c>
    </row>
    <row r="12" spans="2:10" s="151" customFormat="1" ht="23.25" customHeight="1">
      <c r="B12" s="152" t="s">
        <v>76</v>
      </c>
      <c r="C12" s="153">
        <v>35</v>
      </c>
      <c r="D12" s="153">
        <v>0</v>
      </c>
      <c r="E12" s="154">
        <f t="shared" si="1"/>
        <v>0</v>
      </c>
      <c r="F12" s="153">
        <f t="shared" si="0"/>
        <v>-35</v>
      </c>
      <c r="H12" s="155">
        <f t="shared" si="2"/>
        <v>0</v>
      </c>
      <c r="I12" s="156">
        <f t="shared" si="3"/>
        <v>0</v>
      </c>
      <c r="J12" s="156">
        <f t="shared" si="3"/>
        <v>0</v>
      </c>
    </row>
    <row r="13" spans="2:10" s="151" customFormat="1" ht="23.25" customHeight="1">
      <c r="B13" s="152" t="s">
        <v>77</v>
      </c>
      <c r="C13" s="153">
        <v>55</v>
      </c>
      <c r="D13" s="153">
        <v>128</v>
      </c>
      <c r="E13" s="154">
        <f t="shared" si="1"/>
        <v>232.7</v>
      </c>
      <c r="F13" s="153">
        <f t="shared" si="0"/>
        <v>73</v>
      </c>
      <c r="H13" s="157">
        <f t="shared" si="2"/>
        <v>2.4</v>
      </c>
      <c r="I13" s="156">
        <f t="shared" si="3"/>
        <v>0.1</v>
      </c>
      <c r="J13" s="156">
        <f t="shared" si="3"/>
        <v>0.1</v>
      </c>
    </row>
    <row r="14" spans="2:10" s="151" customFormat="1" ht="23.25" customHeight="1">
      <c r="B14" s="152" t="s">
        <v>78</v>
      </c>
      <c r="C14" s="153">
        <v>67</v>
      </c>
      <c r="D14" s="153">
        <v>28</v>
      </c>
      <c r="E14" s="154">
        <f t="shared" si="1"/>
        <v>41.8</v>
      </c>
      <c r="F14" s="153">
        <f t="shared" si="0"/>
        <v>-39</v>
      </c>
      <c r="H14" s="155">
        <f t="shared" si="2"/>
        <v>0.5</v>
      </c>
      <c r="I14" s="156">
        <f t="shared" si="3"/>
        <v>0.1</v>
      </c>
      <c r="J14" s="156">
        <f t="shared" si="3"/>
        <v>0</v>
      </c>
    </row>
    <row r="15" spans="2:10" s="151" customFormat="1" ht="23.25" customHeight="1">
      <c r="B15" s="152" t="s">
        <v>79</v>
      </c>
      <c r="C15" s="153">
        <v>112</v>
      </c>
      <c r="D15" s="153">
        <v>68</v>
      </c>
      <c r="E15" s="154">
        <f t="shared" si="1"/>
        <v>60.7</v>
      </c>
      <c r="F15" s="153">
        <f t="shared" si="0"/>
        <v>-44</v>
      </c>
      <c r="H15" s="155">
        <f t="shared" si="2"/>
        <v>1.3</v>
      </c>
      <c r="I15" s="156">
        <f t="shared" si="3"/>
        <v>0.1</v>
      </c>
      <c r="J15" s="156">
        <f t="shared" si="3"/>
        <v>0.1</v>
      </c>
    </row>
    <row r="16" spans="2:10" s="151" customFormat="1" ht="23.25" customHeight="1">
      <c r="B16" s="152" t="s">
        <v>80</v>
      </c>
      <c r="C16" s="153">
        <v>61</v>
      </c>
      <c r="D16" s="153">
        <v>20</v>
      </c>
      <c r="E16" s="154">
        <f t="shared" si="1"/>
        <v>32.8</v>
      </c>
      <c r="F16" s="153">
        <f t="shared" si="0"/>
        <v>-41</v>
      </c>
      <c r="H16" s="155">
        <f t="shared" si="2"/>
        <v>0.4</v>
      </c>
      <c r="I16" s="156">
        <f t="shared" si="3"/>
        <v>0.1</v>
      </c>
      <c r="J16" s="156">
        <f t="shared" si="3"/>
        <v>0</v>
      </c>
    </row>
    <row r="17" spans="2:10" s="151" customFormat="1" ht="23.25" customHeight="1">
      <c r="B17" s="152" t="s">
        <v>81</v>
      </c>
      <c r="C17" s="153">
        <v>0</v>
      </c>
      <c r="D17" s="153">
        <v>164</v>
      </c>
      <c r="E17" s="154" t="s">
        <v>104</v>
      </c>
      <c r="F17" s="153">
        <f t="shared" si="0"/>
        <v>164</v>
      </c>
      <c r="H17" s="155">
        <f t="shared" si="2"/>
        <v>3</v>
      </c>
      <c r="I17" s="156">
        <f t="shared" si="3"/>
        <v>0</v>
      </c>
      <c r="J17" s="156">
        <f t="shared" si="3"/>
        <v>0.2</v>
      </c>
    </row>
    <row r="18" spans="2:10" s="151" customFormat="1" ht="23.25" customHeight="1">
      <c r="B18" s="152" t="s">
        <v>82</v>
      </c>
      <c r="C18" s="153">
        <v>0</v>
      </c>
      <c r="D18" s="153">
        <v>16</v>
      </c>
      <c r="E18" s="154" t="s">
        <v>104</v>
      </c>
      <c r="F18" s="153">
        <f t="shared" si="0"/>
        <v>16</v>
      </c>
      <c r="H18" s="155">
        <f t="shared" si="2"/>
        <v>0.3</v>
      </c>
      <c r="I18" s="156">
        <f t="shared" si="3"/>
        <v>0</v>
      </c>
      <c r="J18" s="156">
        <f t="shared" si="3"/>
        <v>0</v>
      </c>
    </row>
    <row r="19" spans="2:10" s="151" customFormat="1" ht="23.25" customHeight="1">
      <c r="B19" s="152" t="s">
        <v>83</v>
      </c>
      <c r="C19" s="153">
        <v>193</v>
      </c>
      <c r="D19" s="153">
        <v>165</v>
      </c>
      <c r="E19" s="154">
        <f t="shared" si="1"/>
        <v>85.5</v>
      </c>
      <c r="F19" s="153">
        <f t="shared" si="0"/>
        <v>-28</v>
      </c>
      <c r="H19" s="155">
        <f t="shared" si="2"/>
        <v>3</v>
      </c>
      <c r="I19" s="156">
        <f t="shared" si="3"/>
        <v>0.2</v>
      </c>
      <c r="J19" s="156">
        <f t="shared" si="3"/>
        <v>0.2</v>
      </c>
    </row>
    <row r="20" spans="2:10" s="151" customFormat="1" ht="23.25" customHeight="1">
      <c r="B20" s="152" t="s">
        <v>84</v>
      </c>
      <c r="C20" s="153">
        <v>160</v>
      </c>
      <c r="D20" s="153">
        <v>206</v>
      </c>
      <c r="E20" s="154">
        <f t="shared" si="1"/>
        <v>128.8</v>
      </c>
      <c r="F20" s="153">
        <f t="shared" si="0"/>
        <v>46</v>
      </c>
      <c r="H20" s="157">
        <f t="shared" si="2"/>
        <v>3.8</v>
      </c>
      <c r="I20" s="156">
        <f t="shared" si="3"/>
        <v>0.2</v>
      </c>
      <c r="J20" s="156">
        <f t="shared" si="3"/>
        <v>0.2</v>
      </c>
    </row>
    <row r="21" spans="2:10" s="151" customFormat="1" ht="23.25" customHeight="1">
      <c r="B21" s="152" t="s">
        <v>85</v>
      </c>
      <c r="C21" s="153">
        <v>334</v>
      </c>
      <c r="D21" s="153">
        <v>79</v>
      </c>
      <c r="E21" s="154">
        <f t="shared" si="1"/>
        <v>23.7</v>
      </c>
      <c r="F21" s="153">
        <f t="shared" si="0"/>
        <v>-255</v>
      </c>
      <c r="H21" s="157">
        <f t="shared" si="2"/>
        <v>1.5</v>
      </c>
      <c r="I21" s="156">
        <f t="shared" si="3"/>
        <v>0.3</v>
      </c>
      <c r="J21" s="156">
        <f t="shared" si="3"/>
        <v>0.1</v>
      </c>
    </row>
    <row r="22" spans="2:10" s="151" customFormat="1" ht="23.25" customHeight="1">
      <c r="B22" s="152" t="s">
        <v>86</v>
      </c>
      <c r="C22" s="153">
        <v>39</v>
      </c>
      <c r="D22" s="153">
        <v>27</v>
      </c>
      <c r="E22" s="154">
        <f t="shared" si="1"/>
        <v>69.2</v>
      </c>
      <c r="F22" s="153">
        <f t="shared" si="0"/>
        <v>-12</v>
      </c>
      <c r="H22" s="157">
        <f t="shared" si="2"/>
        <v>0.5</v>
      </c>
      <c r="I22" s="156">
        <f t="shared" si="3"/>
        <v>0</v>
      </c>
      <c r="J22" s="156">
        <f t="shared" si="3"/>
        <v>0</v>
      </c>
    </row>
    <row r="23" spans="2:10" s="151" customFormat="1" ht="23.25" customHeight="1">
      <c r="B23" s="152" t="s">
        <v>87</v>
      </c>
      <c r="C23" s="153">
        <v>138</v>
      </c>
      <c r="D23" s="153">
        <v>35</v>
      </c>
      <c r="E23" s="154">
        <f t="shared" si="1"/>
        <v>25.4</v>
      </c>
      <c r="F23" s="153">
        <f t="shared" si="0"/>
        <v>-103</v>
      </c>
      <c r="H23" s="155">
        <f t="shared" si="2"/>
        <v>0.6</v>
      </c>
      <c r="I23" s="156">
        <f t="shared" si="3"/>
        <v>0.1</v>
      </c>
      <c r="J23" s="156">
        <f t="shared" si="3"/>
        <v>0</v>
      </c>
    </row>
    <row r="24" spans="2:10" s="151" customFormat="1" ht="23.25" customHeight="1">
      <c r="B24" s="152" t="s">
        <v>88</v>
      </c>
      <c r="C24" s="158">
        <v>73</v>
      </c>
      <c r="D24" s="158">
        <v>417</v>
      </c>
      <c r="E24" s="154">
        <f t="shared" si="1"/>
        <v>571.2</v>
      </c>
      <c r="F24" s="153">
        <f t="shared" si="0"/>
        <v>344</v>
      </c>
      <c r="H24" s="155">
        <f t="shared" si="2"/>
        <v>7.7</v>
      </c>
      <c r="I24" s="156">
        <f t="shared" si="3"/>
        <v>0.1</v>
      </c>
      <c r="J24" s="156">
        <f t="shared" si="3"/>
        <v>0.4</v>
      </c>
    </row>
    <row r="25" spans="2:10" s="151" customFormat="1" ht="23.25" customHeight="1">
      <c r="B25" s="152" t="s">
        <v>89</v>
      </c>
      <c r="C25" s="153">
        <v>160</v>
      </c>
      <c r="D25" s="153">
        <v>75</v>
      </c>
      <c r="E25" s="154">
        <f t="shared" si="1"/>
        <v>46.9</v>
      </c>
      <c r="F25" s="153">
        <f t="shared" si="0"/>
        <v>-85</v>
      </c>
      <c r="H25" s="155">
        <f t="shared" si="2"/>
        <v>1.4</v>
      </c>
      <c r="I25" s="156">
        <f t="shared" si="3"/>
        <v>0.2</v>
      </c>
      <c r="J25" s="156">
        <f t="shared" si="3"/>
        <v>0.1</v>
      </c>
    </row>
    <row r="26" spans="2:10" s="151" customFormat="1" ht="23.25" customHeight="1">
      <c r="B26" s="152" t="s">
        <v>90</v>
      </c>
      <c r="C26" s="153">
        <v>53</v>
      </c>
      <c r="D26" s="153">
        <v>148</v>
      </c>
      <c r="E26" s="154">
        <f t="shared" si="1"/>
        <v>279.2</v>
      </c>
      <c r="F26" s="153">
        <f t="shared" si="0"/>
        <v>95</v>
      </c>
      <c r="H26" s="155">
        <f t="shared" si="2"/>
        <v>2.7</v>
      </c>
      <c r="I26" s="156">
        <f t="shared" si="3"/>
        <v>0.1</v>
      </c>
      <c r="J26" s="156">
        <f t="shared" si="3"/>
        <v>0.1</v>
      </c>
    </row>
    <row r="27" spans="2:10" s="151" customFormat="1" ht="23.25" customHeight="1">
      <c r="B27" s="152" t="s">
        <v>91</v>
      </c>
      <c r="C27" s="153">
        <v>0</v>
      </c>
      <c r="D27" s="153">
        <v>12</v>
      </c>
      <c r="E27" s="154" t="s">
        <v>104</v>
      </c>
      <c r="F27" s="153">
        <f t="shared" si="0"/>
        <v>12</v>
      </c>
      <c r="H27" s="155">
        <f t="shared" si="2"/>
        <v>0.2</v>
      </c>
      <c r="I27" s="156">
        <f t="shared" si="3"/>
        <v>0</v>
      </c>
      <c r="J27" s="156">
        <f t="shared" si="3"/>
        <v>0</v>
      </c>
    </row>
    <row r="28" spans="2:10" s="151" customFormat="1" ht="23.25" customHeight="1">
      <c r="B28" s="152" t="s">
        <v>92</v>
      </c>
      <c r="C28" s="153">
        <v>67</v>
      </c>
      <c r="D28" s="153">
        <v>0</v>
      </c>
      <c r="E28" s="154">
        <f t="shared" si="1"/>
        <v>0</v>
      </c>
      <c r="F28" s="153">
        <f t="shared" si="0"/>
        <v>-67</v>
      </c>
      <c r="H28" s="155">
        <f t="shared" si="2"/>
        <v>0</v>
      </c>
      <c r="I28" s="156">
        <f t="shared" si="3"/>
        <v>0.1</v>
      </c>
      <c r="J28" s="156">
        <f t="shared" si="3"/>
        <v>0</v>
      </c>
    </row>
    <row r="29" spans="2:10" s="151" customFormat="1" ht="23.25" customHeight="1">
      <c r="B29" s="152" t="s">
        <v>93</v>
      </c>
      <c r="C29" s="153">
        <v>79</v>
      </c>
      <c r="D29" s="153">
        <v>49</v>
      </c>
      <c r="E29" s="154">
        <f t="shared" si="1"/>
        <v>62</v>
      </c>
      <c r="F29" s="153">
        <f t="shared" si="0"/>
        <v>-30</v>
      </c>
      <c r="H29" s="155">
        <f t="shared" si="2"/>
        <v>0.9</v>
      </c>
      <c r="I29" s="156">
        <f t="shared" si="3"/>
        <v>0.1</v>
      </c>
      <c r="J29" s="156">
        <f t="shared" si="3"/>
        <v>0</v>
      </c>
    </row>
    <row r="30" spans="2:10" s="151" customFormat="1" ht="23.25" customHeight="1">
      <c r="B30" s="152" t="s">
        <v>94</v>
      </c>
      <c r="C30" s="153">
        <v>2512</v>
      </c>
      <c r="D30" s="153">
        <v>1708</v>
      </c>
      <c r="E30" s="154">
        <f t="shared" si="1"/>
        <v>68</v>
      </c>
      <c r="F30" s="153">
        <f t="shared" si="0"/>
        <v>-804</v>
      </c>
      <c r="H30" s="155">
        <f t="shared" si="2"/>
        <v>31.5</v>
      </c>
      <c r="I30" s="156">
        <f t="shared" si="3"/>
        <v>2.5</v>
      </c>
      <c r="J30" s="156">
        <f t="shared" si="3"/>
        <v>1.7</v>
      </c>
    </row>
    <row r="31" spans="2:10" s="151" customFormat="1" ht="23.25" customHeight="1">
      <c r="B31" s="152" t="s">
        <v>95</v>
      </c>
      <c r="C31" s="153">
        <v>1979</v>
      </c>
      <c r="D31" s="153">
        <v>612</v>
      </c>
      <c r="E31" s="154">
        <f t="shared" si="1"/>
        <v>30.9</v>
      </c>
      <c r="F31" s="153">
        <f t="shared" si="0"/>
        <v>-1367</v>
      </c>
      <c r="H31" s="155">
        <f t="shared" si="2"/>
        <v>11.3</v>
      </c>
      <c r="I31" s="156">
        <f t="shared" si="3"/>
        <v>2</v>
      </c>
      <c r="J31" s="156">
        <f t="shared" si="3"/>
        <v>0.6</v>
      </c>
    </row>
    <row r="32" spans="2:10" s="151" customFormat="1" ht="23.25" customHeight="1">
      <c r="B32" s="152" t="s">
        <v>96</v>
      </c>
      <c r="C32" s="153">
        <v>337</v>
      </c>
      <c r="D32" s="153">
        <v>570</v>
      </c>
      <c r="E32" s="154">
        <f t="shared" si="1"/>
        <v>169.1</v>
      </c>
      <c r="F32" s="153">
        <f t="shared" si="0"/>
        <v>233</v>
      </c>
      <c r="H32" s="155">
        <f t="shared" si="2"/>
        <v>10.5</v>
      </c>
      <c r="I32" s="156">
        <f t="shared" si="3"/>
        <v>0.3</v>
      </c>
      <c r="J32" s="156">
        <f t="shared" si="3"/>
        <v>0.6</v>
      </c>
    </row>
    <row r="33" spans="2:10" s="151" customFormat="1" ht="23.25" customHeight="1">
      <c r="B33" s="152" t="s">
        <v>97</v>
      </c>
      <c r="C33" s="153">
        <v>367</v>
      </c>
      <c r="D33" s="153">
        <v>245</v>
      </c>
      <c r="E33" s="154">
        <f t="shared" si="1"/>
        <v>66.8</v>
      </c>
      <c r="F33" s="153">
        <f t="shared" si="0"/>
        <v>-122</v>
      </c>
      <c r="H33" s="157">
        <f t="shared" si="2"/>
        <v>4.5</v>
      </c>
      <c r="I33" s="156">
        <f t="shared" si="3"/>
        <v>0.4</v>
      </c>
      <c r="J33" s="156">
        <f t="shared" si="3"/>
        <v>0.2</v>
      </c>
    </row>
    <row r="34" spans="2:10" ht="22.5" customHeight="1">
      <c r="B34" s="185" t="s">
        <v>98</v>
      </c>
      <c r="C34" s="186">
        <v>521</v>
      </c>
      <c r="D34" s="186">
        <v>501</v>
      </c>
      <c r="E34" s="154">
        <f>ROUND(D34/C34*100,1)</f>
        <v>96.2</v>
      </c>
      <c r="F34" s="153">
        <f>D34-C34</f>
        <v>-20</v>
      </c>
      <c r="H34" s="159">
        <f t="shared" si="2"/>
        <v>9.3</v>
      </c>
      <c r="I34" s="159">
        <f t="shared" si="3"/>
        <v>0.5</v>
      </c>
      <c r="J34" s="159">
        <f t="shared" si="3"/>
        <v>0.5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G11" sqref="G11"/>
    </sheetView>
  </sheetViews>
  <sheetFormatPr defaultColWidth="8.8515625" defaultRowHeight="15"/>
  <cols>
    <col min="1" max="1" width="45.57421875" style="76" customWidth="1"/>
    <col min="2" max="3" width="11.57421875" style="76" customWidth="1"/>
    <col min="4" max="4" width="14.28125" style="76" customWidth="1"/>
    <col min="5" max="5" width="15.28125" style="76" customWidth="1"/>
    <col min="6" max="8" width="8.8515625" style="76" customWidth="1"/>
    <col min="9" max="9" width="43.00390625" style="76" customWidth="1"/>
    <col min="10" max="16384" width="8.8515625" style="76" customWidth="1"/>
  </cols>
  <sheetData>
    <row r="1" spans="1:5" s="71" customFormat="1" ht="41.25" customHeight="1">
      <c r="A1" s="227" t="s">
        <v>129</v>
      </c>
      <c r="B1" s="227"/>
      <c r="C1" s="227"/>
      <c r="D1" s="227"/>
      <c r="E1" s="227"/>
    </row>
    <row r="2" spans="1:5" s="71" customFormat="1" ht="21.75" customHeight="1">
      <c r="A2" s="228" t="s">
        <v>29</v>
      </c>
      <c r="B2" s="228"/>
      <c r="C2" s="228"/>
      <c r="D2" s="228"/>
      <c r="E2" s="228"/>
    </row>
    <row r="3" spans="1:5" s="73" customFormat="1" ht="12" customHeight="1" thickBot="1">
      <c r="A3" s="72"/>
      <c r="B3" s="72"/>
      <c r="C3" s="72"/>
      <c r="D3" s="72"/>
      <c r="E3" s="72"/>
    </row>
    <row r="4" spans="1:5" s="73" customFormat="1" ht="21" customHeight="1">
      <c r="A4" s="229"/>
      <c r="B4" s="231" t="s">
        <v>1</v>
      </c>
      <c r="C4" s="233" t="s">
        <v>103</v>
      </c>
      <c r="D4" s="235" t="s">
        <v>69</v>
      </c>
      <c r="E4" s="236"/>
    </row>
    <row r="5" spans="1:5" s="73" customFormat="1" ht="26.25" customHeight="1">
      <c r="A5" s="230"/>
      <c r="B5" s="232"/>
      <c r="C5" s="234"/>
      <c r="D5" s="161" t="s">
        <v>71</v>
      </c>
      <c r="E5" s="173" t="s">
        <v>3</v>
      </c>
    </row>
    <row r="6" spans="1:5" s="74" customFormat="1" ht="34.5" customHeight="1">
      <c r="A6" s="174" t="s">
        <v>30</v>
      </c>
      <c r="B6" s="175">
        <f>SUM(B7:B25)</f>
        <v>7783</v>
      </c>
      <c r="C6" s="176">
        <f>SUM(C7:C25)</f>
        <v>5415</v>
      </c>
      <c r="D6" s="177">
        <f>C6-B6</f>
        <v>-2368</v>
      </c>
      <c r="E6" s="178">
        <f>ROUND(C6/B6*100,1)</f>
        <v>69.6</v>
      </c>
    </row>
    <row r="7" spans="1:9" ht="39.75" customHeight="1">
      <c r="A7" s="179" t="s">
        <v>31</v>
      </c>
      <c r="B7" s="205">
        <v>137</v>
      </c>
      <c r="C7" s="205">
        <v>139</v>
      </c>
      <c r="D7" s="180">
        <f aca="true" t="shared" si="0" ref="D7:D25">C7-B7</f>
        <v>2</v>
      </c>
      <c r="E7" s="181">
        <f aca="true" t="shared" si="1" ref="E7:E25">ROUND(C7/B7*100,1)</f>
        <v>101.5</v>
      </c>
      <c r="F7" s="214"/>
      <c r="G7" s="75"/>
      <c r="I7" s="77"/>
    </row>
    <row r="8" spans="1:9" ht="44.25" customHeight="1">
      <c r="A8" s="179" t="s">
        <v>32</v>
      </c>
      <c r="B8" s="205">
        <v>449</v>
      </c>
      <c r="C8" s="205">
        <v>0</v>
      </c>
      <c r="D8" s="180">
        <f t="shared" si="0"/>
        <v>-449</v>
      </c>
      <c r="E8" s="181">
        <f t="shared" si="1"/>
        <v>0</v>
      </c>
      <c r="F8" s="214"/>
      <c r="G8" s="75"/>
      <c r="I8" s="77"/>
    </row>
    <row r="9" spans="1:9" s="78" customFormat="1" ht="27" customHeight="1">
      <c r="A9" s="179" t="s">
        <v>33</v>
      </c>
      <c r="B9" s="205">
        <v>166</v>
      </c>
      <c r="C9" s="205">
        <v>173</v>
      </c>
      <c r="D9" s="180">
        <f t="shared" si="0"/>
        <v>7</v>
      </c>
      <c r="E9" s="181">
        <f t="shared" si="1"/>
        <v>104.2</v>
      </c>
      <c r="F9" s="214"/>
      <c r="G9" s="75"/>
      <c r="H9" s="76"/>
      <c r="I9" s="77"/>
    </row>
    <row r="10" spans="1:11" ht="43.5" customHeight="1">
      <c r="A10" s="179" t="s">
        <v>34</v>
      </c>
      <c r="B10" s="205">
        <v>27</v>
      </c>
      <c r="C10" s="205">
        <v>24</v>
      </c>
      <c r="D10" s="180">
        <f t="shared" si="0"/>
        <v>-3</v>
      </c>
      <c r="E10" s="181">
        <f t="shared" si="1"/>
        <v>88.9</v>
      </c>
      <c r="F10" s="214"/>
      <c r="G10" s="75"/>
      <c r="I10" s="77"/>
      <c r="K10" s="79"/>
    </row>
    <row r="11" spans="1:9" ht="42" customHeight="1">
      <c r="A11" s="179" t="s">
        <v>35</v>
      </c>
      <c r="B11" s="205">
        <v>5</v>
      </c>
      <c r="C11" s="205">
        <v>0</v>
      </c>
      <c r="D11" s="180">
        <f t="shared" si="0"/>
        <v>-5</v>
      </c>
      <c r="E11" s="181">
        <f t="shared" si="1"/>
        <v>0</v>
      </c>
      <c r="F11" s="214"/>
      <c r="G11" s="75"/>
      <c r="I11" s="77"/>
    </row>
    <row r="12" spans="1:9" ht="19.5" customHeight="1">
      <c r="A12" s="179" t="s">
        <v>36</v>
      </c>
      <c r="B12" s="205">
        <v>23</v>
      </c>
      <c r="C12" s="205">
        <v>260</v>
      </c>
      <c r="D12" s="180">
        <f t="shared" si="0"/>
        <v>237</v>
      </c>
      <c r="E12" s="181">
        <f t="shared" si="1"/>
        <v>1130.4</v>
      </c>
      <c r="F12" s="214"/>
      <c r="G12" s="75"/>
      <c r="I12" s="162"/>
    </row>
    <row r="13" spans="1:9" ht="41.25" customHeight="1">
      <c r="A13" s="179" t="s">
        <v>37</v>
      </c>
      <c r="B13" s="205">
        <v>146</v>
      </c>
      <c r="C13" s="205">
        <v>44</v>
      </c>
      <c r="D13" s="180">
        <f t="shared" si="0"/>
        <v>-102</v>
      </c>
      <c r="E13" s="181">
        <f t="shared" si="1"/>
        <v>30.1</v>
      </c>
      <c r="F13" s="214"/>
      <c r="G13" s="75"/>
      <c r="I13" s="77"/>
    </row>
    <row r="14" spans="1:9" ht="41.25" customHeight="1">
      <c r="A14" s="179" t="s">
        <v>38</v>
      </c>
      <c r="B14" s="205">
        <v>77</v>
      </c>
      <c r="C14" s="205">
        <v>12</v>
      </c>
      <c r="D14" s="180">
        <f t="shared" si="0"/>
        <v>-65</v>
      </c>
      <c r="E14" s="181">
        <f t="shared" si="1"/>
        <v>15.6</v>
      </c>
      <c r="F14" s="214"/>
      <c r="G14" s="75"/>
      <c r="I14" s="77"/>
    </row>
    <row r="15" spans="1:9" ht="42" customHeight="1">
      <c r="A15" s="179" t="s">
        <v>39</v>
      </c>
      <c r="B15" s="205">
        <v>0</v>
      </c>
      <c r="C15" s="205">
        <v>0</v>
      </c>
      <c r="D15" s="180">
        <f t="shared" si="0"/>
        <v>0</v>
      </c>
      <c r="E15" s="181" t="s">
        <v>104</v>
      </c>
      <c r="F15" s="214"/>
      <c r="G15" s="75"/>
      <c r="I15" s="77"/>
    </row>
    <row r="16" spans="1:9" ht="23.25" customHeight="1">
      <c r="A16" s="179" t="s">
        <v>40</v>
      </c>
      <c r="B16" s="205">
        <v>0</v>
      </c>
      <c r="C16" s="205">
        <v>96</v>
      </c>
      <c r="D16" s="180">
        <f t="shared" si="0"/>
        <v>96</v>
      </c>
      <c r="E16" s="181" t="s">
        <v>104</v>
      </c>
      <c r="F16" s="214"/>
      <c r="G16" s="75"/>
      <c r="I16" s="77"/>
    </row>
    <row r="17" spans="1:9" ht="22.5" customHeight="1">
      <c r="A17" s="179" t="s">
        <v>41</v>
      </c>
      <c r="B17" s="206">
        <v>64</v>
      </c>
      <c r="C17" s="206">
        <v>2</v>
      </c>
      <c r="D17" s="180">
        <f t="shared" si="0"/>
        <v>-62</v>
      </c>
      <c r="E17" s="181">
        <f t="shared" si="1"/>
        <v>3.1</v>
      </c>
      <c r="F17" s="214"/>
      <c r="G17" s="75"/>
      <c r="I17" s="77"/>
    </row>
    <row r="18" spans="1:9" ht="22.5" customHeight="1">
      <c r="A18" s="179" t="s">
        <v>42</v>
      </c>
      <c r="B18" s="205">
        <v>36</v>
      </c>
      <c r="C18" s="205">
        <v>5</v>
      </c>
      <c r="D18" s="180">
        <f t="shared" si="0"/>
        <v>-31</v>
      </c>
      <c r="E18" s="181">
        <f t="shared" si="1"/>
        <v>13.9</v>
      </c>
      <c r="F18" s="214"/>
      <c r="G18" s="75"/>
      <c r="I18" s="77"/>
    </row>
    <row r="19" spans="1:9" ht="38.25" customHeight="1">
      <c r="A19" s="179" t="s">
        <v>43</v>
      </c>
      <c r="B19" s="205">
        <v>532</v>
      </c>
      <c r="C19" s="205">
        <v>59</v>
      </c>
      <c r="D19" s="180">
        <f t="shared" si="0"/>
        <v>-473</v>
      </c>
      <c r="E19" s="181">
        <f t="shared" si="1"/>
        <v>11.1</v>
      </c>
      <c r="F19" s="214"/>
      <c r="G19" s="75"/>
      <c r="I19" s="163"/>
    </row>
    <row r="20" spans="1:9" ht="35.25" customHeight="1">
      <c r="A20" s="179" t="s">
        <v>44</v>
      </c>
      <c r="B20" s="205">
        <v>93</v>
      </c>
      <c r="C20" s="205">
        <v>315</v>
      </c>
      <c r="D20" s="180">
        <f t="shared" si="0"/>
        <v>222</v>
      </c>
      <c r="E20" s="181">
        <f t="shared" si="1"/>
        <v>338.7</v>
      </c>
      <c r="F20" s="214"/>
      <c r="G20" s="75"/>
      <c r="I20" s="77"/>
    </row>
    <row r="21" spans="1:9" ht="41.25" customHeight="1">
      <c r="A21" s="179" t="s">
        <v>45</v>
      </c>
      <c r="B21" s="205">
        <v>4169</v>
      </c>
      <c r="C21" s="205">
        <v>2094</v>
      </c>
      <c r="D21" s="180">
        <f t="shared" si="0"/>
        <v>-2075</v>
      </c>
      <c r="E21" s="181">
        <f t="shared" si="1"/>
        <v>50.2</v>
      </c>
      <c r="F21" s="214"/>
      <c r="G21" s="75"/>
      <c r="I21" s="77"/>
    </row>
    <row r="22" spans="1:9" ht="19.5" customHeight="1">
      <c r="A22" s="179" t="s">
        <v>46</v>
      </c>
      <c r="B22" s="205">
        <v>726</v>
      </c>
      <c r="C22" s="205">
        <v>759</v>
      </c>
      <c r="D22" s="180">
        <f t="shared" si="0"/>
        <v>33</v>
      </c>
      <c r="E22" s="181">
        <f t="shared" si="1"/>
        <v>104.5</v>
      </c>
      <c r="F22" s="214"/>
      <c r="G22" s="75"/>
      <c r="I22" s="77"/>
    </row>
    <row r="23" spans="1:9" ht="39" customHeight="1">
      <c r="A23" s="179" t="s">
        <v>47</v>
      </c>
      <c r="B23" s="205">
        <v>1020</v>
      </c>
      <c r="C23" s="205">
        <v>1407</v>
      </c>
      <c r="D23" s="180">
        <f t="shared" si="0"/>
        <v>387</v>
      </c>
      <c r="E23" s="181">
        <f t="shared" si="1"/>
        <v>137.9</v>
      </c>
      <c r="F23" s="214"/>
      <c r="G23" s="75"/>
      <c r="I23" s="77"/>
    </row>
    <row r="24" spans="1:9" ht="38.25" customHeight="1">
      <c r="A24" s="179" t="s">
        <v>48</v>
      </c>
      <c r="B24" s="205">
        <v>97</v>
      </c>
      <c r="C24" s="205">
        <v>26</v>
      </c>
      <c r="D24" s="180">
        <f t="shared" si="0"/>
        <v>-71</v>
      </c>
      <c r="E24" s="181">
        <f t="shared" si="1"/>
        <v>26.8</v>
      </c>
      <c r="F24" s="74"/>
      <c r="G24" s="75"/>
      <c r="I24" s="77"/>
    </row>
    <row r="25" spans="1:9" ht="22.5" customHeight="1" thickBot="1">
      <c r="A25" s="182" t="s">
        <v>49</v>
      </c>
      <c r="B25" s="205">
        <v>16</v>
      </c>
      <c r="C25" s="205">
        <v>0</v>
      </c>
      <c r="D25" s="183">
        <f t="shared" si="0"/>
        <v>-16</v>
      </c>
      <c r="E25" s="184">
        <f t="shared" si="1"/>
        <v>0</v>
      </c>
      <c r="F25" s="74"/>
      <c r="G25" s="75"/>
      <c r="I25" s="77"/>
    </row>
    <row r="26" spans="1:9" ht="15.75">
      <c r="A26" s="80"/>
      <c r="B26" s="80"/>
      <c r="C26" s="80"/>
      <c r="D26" s="80"/>
      <c r="E26" s="80"/>
      <c r="I26" s="77"/>
    </row>
    <row r="27" spans="1:5" ht="12.75">
      <c r="A27" s="80"/>
      <c r="B27" s="80"/>
      <c r="C27" s="80"/>
      <c r="D27" s="80"/>
      <c r="E27" s="8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3">
      <selection activeCell="A10" sqref="A10"/>
    </sheetView>
  </sheetViews>
  <sheetFormatPr defaultColWidth="8.8515625" defaultRowHeight="15"/>
  <cols>
    <col min="1" max="1" width="52.8515625" style="76" customWidth="1"/>
    <col min="2" max="2" width="21.28125" style="76" customWidth="1"/>
    <col min="3" max="4" width="22.00390625" style="76" customWidth="1"/>
    <col min="5" max="5" width="21.57421875" style="76" customWidth="1"/>
    <col min="6" max="6" width="8.8515625" style="76" customWidth="1"/>
    <col min="7" max="7" width="10.8515625" style="76" bestFit="1" customWidth="1"/>
    <col min="8" max="16384" width="8.8515625" style="76" customWidth="1"/>
  </cols>
  <sheetData>
    <row r="1" spans="1:5" s="71" customFormat="1" ht="49.5" customHeight="1">
      <c r="A1" s="237" t="s">
        <v>129</v>
      </c>
      <c r="B1" s="237"/>
      <c r="C1" s="237"/>
      <c r="D1" s="237"/>
      <c r="E1" s="237"/>
    </row>
    <row r="2" spans="1:5" s="71" customFormat="1" ht="20.25" customHeight="1">
      <c r="A2" s="238" t="s">
        <v>50</v>
      </c>
      <c r="B2" s="238"/>
      <c r="C2" s="238"/>
      <c r="D2" s="238"/>
      <c r="E2" s="238"/>
    </row>
    <row r="3" spans="1:5" s="71" customFormat="1" ht="17.25" customHeight="1" thickBot="1">
      <c r="A3" s="160"/>
      <c r="B3" s="160"/>
      <c r="C3" s="160"/>
      <c r="D3" s="160"/>
      <c r="E3" s="160"/>
    </row>
    <row r="4" spans="1:5" s="73" customFormat="1" ht="25.5" customHeight="1">
      <c r="A4" s="239"/>
      <c r="B4" s="241" t="s">
        <v>1</v>
      </c>
      <c r="C4" s="243" t="s">
        <v>103</v>
      </c>
      <c r="D4" s="243" t="s">
        <v>69</v>
      </c>
      <c r="E4" s="245"/>
    </row>
    <row r="5" spans="1:5" s="73" customFormat="1" ht="37.5" customHeight="1">
      <c r="A5" s="240"/>
      <c r="B5" s="242"/>
      <c r="C5" s="244"/>
      <c r="D5" s="164" t="s">
        <v>71</v>
      </c>
      <c r="E5" s="165" t="s">
        <v>3</v>
      </c>
    </row>
    <row r="6" spans="1:7" s="82" customFormat="1" ht="34.5" customHeight="1">
      <c r="A6" s="166" t="s">
        <v>30</v>
      </c>
      <c r="B6" s="81">
        <f>SUM(B7:B15)</f>
        <v>7783</v>
      </c>
      <c r="C6" s="81">
        <f>SUM(C7:C15)</f>
        <v>5415</v>
      </c>
      <c r="D6" s="81">
        <f>C6-B6</f>
        <v>-2368</v>
      </c>
      <c r="E6" s="167">
        <f>ROUND(C6/B6*100,1)</f>
        <v>69.6</v>
      </c>
      <c r="G6" s="83"/>
    </row>
    <row r="7" spans="1:11" ht="51" customHeight="1">
      <c r="A7" s="168" t="s">
        <v>51</v>
      </c>
      <c r="B7" s="206">
        <v>1612</v>
      </c>
      <c r="C7" s="206">
        <v>1074</v>
      </c>
      <c r="D7" s="84">
        <f aca="true" t="shared" si="0" ref="D7:D15">C7-B7</f>
        <v>-538</v>
      </c>
      <c r="E7" s="169">
        <f aca="true" t="shared" si="1" ref="E7:E15">ROUND(C7/B7*100,1)</f>
        <v>66.6</v>
      </c>
      <c r="G7" s="83"/>
      <c r="H7" s="85"/>
      <c r="K7" s="85"/>
    </row>
    <row r="8" spans="1:11" ht="35.25" customHeight="1">
      <c r="A8" s="168" t="s">
        <v>52</v>
      </c>
      <c r="B8" s="205">
        <v>2396</v>
      </c>
      <c r="C8" s="205">
        <v>889</v>
      </c>
      <c r="D8" s="84">
        <f t="shared" si="0"/>
        <v>-1507</v>
      </c>
      <c r="E8" s="169">
        <f t="shared" si="1"/>
        <v>37.1</v>
      </c>
      <c r="G8" s="83"/>
      <c r="H8" s="85"/>
      <c r="K8" s="85"/>
    </row>
    <row r="9" spans="1:11" s="78" customFormat="1" ht="25.5" customHeight="1">
      <c r="A9" s="168" t="s">
        <v>53</v>
      </c>
      <c r="B9" s="205">
        <v>1323</v>
      </c>
      <c r="C9" s="205">
        <v>1256</v>
      </c>
      <c r="D9" s="84">
        <f t="shared" si="0"/>
        <v>-67</v>
      </c>
      <c r="E9" s="169">
        <f t="shared" si="1"/>
        <v>94.9</v>
      </c>
      <c r="F9" s="76"/>
      <c r="G9" s="83"/>
      <c r="H9" s="85"/>
      <c r="I9" s="76"/>
      <c r="K9" s="85"/>
    </row>
    <row r="10" spans="1:11" ht="36.75" customHeight="1">
      <c r="A10" s="168" t="s">
        <v>54</v>
      </c>
      <c r="B10" s="205">
        <v>197</v>
      </c>
      <c r="C10" s="205">
        <v>209</v>
      </c>
      <c r="D10" s="84">
        <f t="shared" si="0"/>
        <v>12</v>
      </c>
      <c r="E10" s="169">
        <f t="shared" si="1"/>
        <v>106.1</v>
      </c>
      <c r="G10" s="83"/>
      <c r="H10" s="85"/>
      <c r="K10" s="85"/>
    </row>
    <row r="11" spans="1:11" ht="28.5" customHeight="1">
      <c r="A11" s="168" t="s">
        <v>55</v>
      </c>
      <c r="B11" s="205">
        <v>792</v>
      </c>
      <c r="C11" s="205">
        <v>695</v>
      </c>
      <c r="D11" s="84">
        <f t="shared" si="0"/>
        <v>-97</v>
      </c>
      <c r="E11" s="169">
        <f t="shared" si="1"/>
        <v>87.8</v>
      </c>
      <c r="G11" s="83"/>
      <c r="H11" s="85"/>
      <c r="K11" s="85"/>
    </row>
    <row r="12" spans="1:11" ht="59.25" customHeight="1">
      <c r="A12" s="168" t="s">
        <v>56</v>
      </c>
      <c r="B12" s="205">
        <v>45</v>
      </c>
      <c r="C12" s="205">
        <v>15</v>
      </c>
      <c r="D12" s="84">
        <f t="shared" si="0"/>
        <v>-30</v>
      </c>
      <c r="E12" s="169">
        <f t="shared" si="1"/>
        <v>33.3</v>
      </c>
      <c r="G12" s="83"/>
      <c r="H12" s="85"/>
      <c r="K12" s="85"/>
    </row>
    <row r="13" spans="1:18" ht="30.75" customHeight="1">
      <c r="A13" s="168" t="s">
        <v>57</v>
      </c>
      <c r="B13" s="205">
        <v>193</v>
      </c>
      <c r="C13" s="205">
        <v>259</v>
      </c>
      <c r="D13" s="84">
        <f t="shared" si="0"/>
        <v>66</v>
      </c>
      <c r="E13" s="169">
        <f t="shared" si="1"/>
        <v>134.2</v>
      </c>
      <c r="G13" s="83"/>
      <c r="H13" s="85"/>
      <c r="K13" s="85"/>
      <c r="R13" s="86"/>
    </row>
    <row r="14" spans="1:18" ht="75" customHeight="1">
      <c r="A14" s="168" t="s">
        <v>58</v>
      </c>
      <c r="B14" s="205">
        <v>772</v>
      </c>
      <c r="C14" s="205">
        <v>409</v>
      </c>
      <c r="D14" s="84">
        <f t="shared" si="0"/>
        <v>-363</v>
      </c>
      <c r="E14" s="169">
        <f t="shared" si="1"/>
        <v>53</v>
      </c>
      <c r="G14" s="83"/>
      <c r="H14" s="85"/>
      <c r="K14" s="85"/>
      <c r="R14" s="86"/>
    </row>
    <row r="15" spans="1:18" ht="33" customHeight="1" thickBot="1">
      <c r="A15" s="170" t="s">
        <v>59</v>
      </c>
      <c r="B15" s="205">
        <v>453</v>
      </c>
      <c r="C15" s="205">
        <v>609</v>
      </c>
      <c r="D15" s="171">
        <f t="shared" si="0"/>
        <v>156</v>
      </c>
      <c r="E15" s="172">
        <f t="shared" si="1"/>
        <v>134.4</v>
      </c>
      <c r="G15" s="83"/>
      <c r="H15" s="85"/>
      <c r="K15" s="85"/>
      <c r="R15" s="86"/>
    </row>
    <row r="16" spans="1:18" ht="12.75">
      <c r="A16" s="80"/>
      <c r="B16" s="80"/>
      <c r="C16" s="80"/>
      <c r="D16" s="80"/>
      <c r="R16" s="86"/>
    </row>
    <row r="17" spans="1:18" ht="12.75">
      <c r="A17" s="80"/>
      <c r="B17" s="80"/>
      <c r="C17" s="80"/>
      <c r="D17" s="80"/>
      <c r="R17" s="86"/>
    </row>
    <row r="18" ht="12.75">
      <c r="R18" s="86"/>
    </row>
    <row r="19" ht="12.75">
      <c r="R19" s="86"/>
    </row>
    <row r="20" ht="12.75">
      <c r="R20" s="86"/>
    </row>
    <row r="21" ht="12.75">
      <c r="R21" s="8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selection activeCell="A30" sqref="A30:E30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2.42187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46" t="s">
        <v>124</v>
      </c>
      <c r="B1" s="246"/>
      <c r="C1" s="246"/>
      <c r="D1" s="246"/>
      <c r="E1" s="246"/>
    </row>
    <row r="2" spans="1:5" ht="27" customHeight="1">
      <c r="A2" s="247" t="s">
        <v>131</v>
      </c>
      <c r="B2" s="247"/>
      <c r="C2" s="247"/>
      <c r="D2" s="247"/>
      <c r="E2" s="247"/>
    </row>
    <row r="3" spans="1:6" ht="18" customHeight="1">
      <c r="A3" s="248" t="s">
        <v>0</v>
      </c>
      <c r="B3" s="248" t="s">
        <v>1</v>
      </c>
      <c r="C3" s="248" t="s">
        <v>103</v>
      </c>
      <c r="D3" s="249" t="s">
        <v>2</v>
      </c>
      <c r="E3" s="249"/>
      <c r="F3" s="2"/>
    </row>
    <row r="4" spans="1:6" ht="50.25" customHeight="1">
      <c r="A4" s="248"/>
      <c r="B4" s="248"/>
      <c r="C4" s="248"/>
      <c r="D4" s="70" t="s">
        <v>3</v>
      </c>
      <c r="E4" s="99" t="s">
        <v>99</v>
      </c>
      <c r="F4" s="2"/>
    </row>
    <row r="5" spans="1:6" ht="21" customHeight="1">
      <c r="A5" s="100" t="s">
        <v>110</v>
      </c>
      <c r="B5" s="91">
        <v>69099</v>
      </c>
      <c r="C5" s="91">
        <v>63290</v>
      </c>
      <c r="D5" s="89">
        <f aca="true" t="shared" si="0" ref="D5:D19">ROUND(C5/B5*100,1)</f>
        <v>91.6</v>
      </c>
      <c r="E5" s="189">
        <f aca="true" t="shared" si="1" ref="E5:E18">C5-B5</f>
        <v>-5809</v>
      </c>
      <c r="F5" s="1" t="s">
        <v>4</v>
      </c>
    </row>
    <row r="6" spans="1:5" ht="15.75">
      <c r="A6" s="101" t="s">
        <v>5</v>
      </c>
      <c r="B6" s="187">
        <v>45260</v>
      </c>
      <c r="C6" s="187">
        <v>39331</v>
      </c>
      <c r="D6" s="94">
        <f t="shared" si="0"/>
        <v>86.9</v>
      </c>
      <c r="E6" s="190">
        <f t="shared" si="1"/>
        <v>-5929</v>
      </c>
    </row>
    <row r="7" spans="1:7" ht="33" customHeight="1">
      <c r="A7" s="100" t="s">
        <v>123</v>
      </c>
      <c r="B7" s="91">
        <v>46895</v>
      </c>
      <c r="C7" s="98">
        <v>48225</v>
      </c>
      <c r="D7" s="89">
        <f t="shared" si="0"/>
        <v>102.8</v>
      </c>
      <c r="E7" s="189">
        <f t="shared" si="1"/>
        <v>1330</v>
      </c>
      <c r="F7" s="3"/>
      <c r="G7" s="4"/>
    </row>
    <row r="8" spans="1:7" ht="31.5">
      <c r="A8" s="102" t="s">
        <v>111</v>
      </c>
      <c r="B8" s="187">
        <v>23583</v>
      </c>
      <c r="C8" s="188">
        <v>24821</v>
      </c>
      <c r="D8" s="89">
        <f t="shared" si="0"/>
        <v>105.2</v>
      </c>
      <c r="E8" s="189">
        <f t="shared" si="1"/>
        <v>1238</v>
      </c>
      <c r="F8" s="3"/>
      <c r="G8" s="4"/>
    </row>
    <row r="9" spans="1:7" ht="33" customHeight="1">
      <c r="A9" s="103" t="s">
        <v>6</v>
      </c>
      <c r="B9" s="95">
        <v>50.3</v>
      </c>
      <c r="C9" s="95">
        <v>51.5</v>
      </c>
      <c r="D9" s="253" t="s">
        <v>132</v>
      </c>
      <c r="E9" s="254"/>
      <c r="F9" s="5"/>
      <c r="G9" s="4"/>
    </row>
    <row r="10" spans="1:7" ht="33" customHeight="1">
      <c r="A10" s="101" t="s">
        <v>112</v>
      </c>
      <c r="B10" s="187">
        <v>58</v>
      </c>
      <c r="C10" s="187">
        <v>31</v>
      </c>
      <c r="D10" s="96">
        <f>ROUND(C10/B10*100,1)</f>
        <v>53.4</v>
      </c>
      <c r="E10" s="192">
        <f>C10-B10</f>
        <v>-27</v>
      </c>
      <c r="F10" s="5"/>
      <c r="G10" s="4"/>
    </row>
    <row r="11" spans="1:7" ht="36" customHeight="1">
      <c r="A11" s="101" t="s">
        <v>113</v>
      </c>
      <c r="B11" s="187">
        <v>773</v>
      </c>
      <c r="C11" s="187">
        <v>1120</v>
      </c>
      <c r="D11" s="96">
        <f>ROUND(C11/B11*100,1)</f>
        <v>144.9</v>
      </c>
      <c r="E11" s="192">
        <f>C11-B11</f>
        <v>347</v>
      </c>
      <c r="F11" s="5"/>
      <c r="G11" s="4"/>
    </row>
    <row r="12" spans="1:5" ht="33" customHeight="1">
      <c r="A12" s="101" t="s">
        <v>114</v>
      </c>
      <c r="B12" s="188">
        <v>7730</v>
      </c>
      <c r="C12" s="187">
        <v>7695</v>
      </c>
      <c r="D12" s="94">
        <f t="shared" si="0"/>
        <v>99.5</v>
      </c>
      <c r="E12" s="190">
        <f t="shared" si="1"/>
        <v>-35</v>
      </c>
    </row>
    <row r="13" spans="1:5" ht="16.5" customHeight="1">
      <c r="A13" s="101" t="s">
        <v>115</v>
      </c>
      <c r="B13" s="188">
        <v>1576</v>
      </c>
      <c r="C13" s="187">
        <v>3125</v>
      </c>
      <c r="D13" s="94">
        <f>ROUND(C13/B13*100,1)</f>
        <v>198.3</v>
      </c>
      <c r="E13" s="190">
        <f>C13-B13</f>
        <v>1549</v>
      </c>
    </row>
    <row r="14" spans="1:5" ht="17.25" customHeight="1">
      <c r="A14" s="207" t="s">
        <v>116</v>
      </c>
      <c r="B14" s="208">
        <v>104</v>
      </c>
      <c r="C14" s="209">
        <v>245</v>
      </c>
      <c r="D14" s="94">
        <f>ROUND(C14/B14*100,1)</f>
        <v>235.6</v>
      </c>
      <c r="E14" s="190">
        <f>C14-B14</f>
        <v>141</v>
      </c>
    </row>
    <row r="15" spans="1:6" ht="33.75" customHeight="1">
      <c r="A15" s="100" t="s">
        <v>117</v>
      </c>
      <c r="B15" s="98">
        <v>17075</v>
      </c>
      <c r="C15" s="191">
        <v>15492</v>
      </c>
      <c r="D15" s="89">
        <f t="shared" si="0"/>
        <v>90.7</v>
      </c>
      <c r="E15" s="189">
        <f t="shared" si="1"/>
        <v>-1583</v>
      </c>
      <c r="F15" s="6"/>
    </row>
    <row r="16" spans="1:6" ht="31.5">
      <c r="A16" s="101" t="s">
        <v>118</v>
      </c>
      <c r="B16" s="187">
        <v>8516</v>
      </c>
      <c r="C16" s="187">
        <v>9417</v>
      </c>
      <c r="D16" s="97">
        <f t="shared" si="0"/>
        <v>110.6</v>
      </c>
      <c r="E16" s="190">
        <f t="shared" si="1"/>
        <v>901</v>
      </c>
      <c r="F16" s="7"/>
    </row>
    <row r="17" spans="1:11" ht="15.75">
      <c r="A17" s="100" t="s">
        <v>119</v>
      </c>
      <c r="B17" s="98">
        <v>60696</v>
      </c>
      <c r="C17" s="98">
        <v>72291</v>
      </c>
      <c r="D17" s="89">
        <f t="shared" si="0"/>
        <v>119.1</v>
      </c>
      <c r="E17" s="189">
        <f t="shared" si="1"/>
        <v>11595</v>
      </c>
      <c r="F17" s="7"/>
      <c r="K17" s="8"/>
    </row>
    <row r="18" spans="1:6" ht="16.5" customHeight="1">
      <c r="A18" s="101" t="s">
        <v>5</v>
      </c>
      <c r="B18" s="188">
        <v>58933</v>
      </c>
      <c r="C18" s="188">
        <v>70090</v>
      </c>
      <c r="D18" s="94">
        <f t="shared" si="0"/>
        <v>118.9</v>
      </c>
      <c r="E18" s="190">
        <f t="shared" si="1"/>
        <v>11157</v>
      </c>
      <c r="F18" s="7"/>
    </row>
    <row r="19" spans="1:6" ht="37.5" customHeight="1">
      <c r="A19" s="100" t="s">
        <v>133</v>
      </c>
      <c r="B19" s="98">
        <v>2496.41</v>
      </c>
      <c r="C19" s="91">
        <v>3179</v>
      </c>
      <c r="D19" s="94">
        <f t="shared" si="0"/>
        <v>127.3</v>
      </c>
      <c r="E19" s="193">
        <v>683</v>
      </c>
      <c r="F19" s="7"/>
    </row>
    <row r="20" spans="1:5" ht="9" customHeight="1">
      <c r="A20" s="255" t="s">
        <v>134</v>
      </c>
      <c r="B20" s="255"/>
      <c r="C20" s="255"/>
      <c r="D20" s="255"/>
      <c r="E20" s="255"/>
    </row>
    <row r="21" spans="1:5" ht="21.75" customHeight="1">
      <c r="A21" s="256"/>
      <c r="B21" s="256"/>
      <c r="C21" s="256"/>
      <c r="D21" s="256"/>
      <c r="E21" s="256"/>
    </row>
    <row r="22" spans="1:5" ht="12.75" customHeight="1">
      <c r="A22" s="248" t="s">
        <v>0</v>
      </c>
      <c r="B22" s="248" t="s">
        <v>135</v>
      </c>
      <c r="C22" s="248" t="s">
        <v>136</v>
      </c>
      <c r="D22" s="257" t="s">
        <v>2</v>
      </c>
      <c r="E22" s="258"/>
    </row>
    <row r="23" spans="1:5" ht="48.75" customHeight="1">
      <c r="A23" s="248"/>
      <c r="B23" s="248"/>
      <c r="C23" s="248"/>
      <c r="D23" s="70" t="s">
        <v>3</v>
      </c>
      <c r="E23" s="87" t="s">
        <v>101</v>
      </c>
    </row>
    <row r="24" spans="1:8" ht="26.25" customHeight="1">
      <c r="A24" s="100" t="s">
        <v>110</v>
      </c>
      <c r="B24" s="98">
        <v>23959</v>
      </c>
      <c r="C24" s="91">
        <v>20258</v>
      </c>
      <c r="D24" s="89">
        <f>ROUND(C24/B24*100,1)</f>
        <v>84.6</v>
      </c>
      <c r="E24" s="189">
        <f>C24-B24</f>
        <v>-3701</v>
      </c>
      <c r="G24" s="9"/>
      <c r="H24" s="9"/>
    </row>
    <row r="25" spans="1:5" ht="31.5">
      <c r="A25" s="100" t="s">
        <v>120</v>
      </c>
      <c r="B25" s="98">
        <v>20213</v>
      </c>
      <c r="C25" s="91">
        <v>17639</v>
      </c>
      <c r="D25" s="89">
        <f>ROUND(C25/B25*100,1)</f>
        <v>87.3</v>
      </c>
      <c r="E25" s="189">
        <f>C25-B25</f>
        <v>-2574</v>
      </c>
    </row>
    <row r="26" spans="1:5" ht="24" customHeight="1">
      <c r="A26" s="100" t="s">
        <v>121</v>
      </c>
      <c r="B26" s="91">
        <v>2201</v>
      </c>
      <c r="C26" s="91">
        <v>3699</v>
      </c>
      <c r="D26" s="89">
        <f>ROUND(C26/B26*100,1)</f>
        <v>168.1</v>
      </c>
      <c r="E26" s="189">
        <f>C26-B26</f>
        <v>1498</v>
      </c>
    </row>
    <row r="27" spans="1:5" ht="34.5" customHeight="1">
      <c r="A27" s="100" t="s">
        <v>122</v>
      </c>
      <c r="B27" s="88" t="s">
        <v>8</v>
      </c>
      <c r="C27" s="194">
        <v>2363</v>
      </c>
      <c r="D27" s="89" t="s">
        <v>8</v>
      </c>
      <c r="E27" s="70" t="s">
        <v>8</v>
      </c>
    </row>
    <row r="28" spans="1:10" ht="33" customHeight="1">
      <c r="A28" s="104" t="s">
        <v>9</v>
      </c>
      <c r="B28" s="91">
        <v>4345.54</v>
      </c>
      <c r="C28" s="91">
        <v>5279.14</v>
      </c>
      <c r="D28" s="90">
        <f>ROUND(C28/B28*100,1)</f>
        <v>121.5</v>
      </c>
      <c r="E28" s="92" t="s">
        <v>137</v>
      </c>
      <c r="F28" s="7"/>
      <c r="G28" s="7"/>
      <c r="I28" s="7"/>
      <c r="J28" s="10"/>
    </row>
    <row r="29" spans="1:5" ht="24.75" customHeight="1">
      <c r="A29" s="100" t="s">
        <v>10</v>
      </c>
      <c r="B29" s="93">
        <f>B24/B26</f>
        <v>10.885506587914584</v>
      </c>
      <c r="C29" s="91">
        <f>C24/C26</f>
        <v>5.47661530143282</v>
      </c>
      <c r="D29" s="250" t="s">
        <v>138</v>
      </c>
      <c r="E29" s="251"/>
    </row>
    <row r="30" spans="1:5" ht="33" customHeight="1">
      <c r="A30" s="252"/>
      <c r="B30" s="252"/>
      <c r="C30" s="252"/>
      <c r="D30" s="252"/>
      <c r="E30" s="252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V42"/>
  <sheetViews>
    <sheetView tabSelected="1" view="pageBreakPreview" zoomScale="75" zoomScaleNormal="75" zoomScaleSheetLayoutView="75" zoomScalePageLayoutView="0" workbookViewId="0" topLeftCell="AD1">
      <selection activeCell="AG15" sqref="AG15"/>
    </sheetView>
  </sheetViews>
  <sheetFormatPr defaultColWidth="9.140625" defaultRowHeight="15"/>
  <cols>
    <col min="1" max="1" width="35.8515625" style="14" customWidth="1"/>
    <col min="2" max="2" width="8.421875" style="14" customWidth="1"/>
    <col min="3" max="3" width="9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8.140625" style="14" customWidth="1"/>
    <col min="17" max="17" width="6.57421875" style="14" customWidth="1"/>
    <col min="18" max="19" width="8.28125" style="14" customWidth="1"/>
    <col min="20" max="20" width="6.421875" style="14" customWidth="1"/>
    <col min="21" max="21" width="7.28125" style="14" customWidth="1"/>
    <col min="22" max="25" width="6.7109375" style="14" hidden="1" customWidth="1"/>
    <col min="26" max="26" width="8.57421875" style="14" customWidth="1"/>
    <col min="27" max="27" width="8.8515625" style="14" customWidth="1"/>
    <col min="28" max="28" width="6.421875" style="14" customWidth="1"/>
    <col min="29" max="29" width="8.421875" style="14" customWidth="1"/>
    <col min="30" max="30" width="8.28125" style="14" customWidth="1"/>
    <col min="31" max="31" width="7.28125" style="14" customWidth="1"/>
    <col min="32" max="32" width="6.7109375" style="14" customWidth="1"/>
    <col min="33" max="33" width="8.28125" style="14" customWidth="1"/>
    <col min="34" max="34" width="7.421875" style="14" customWidth="1"/>
    <col min="35" max="35" width="7.140625" style="14" customWidth="1"/>
    <col min="36" max="36" width="9.00390625" style="14" customWidth="1"/>
    <col min="37" max="37" width="7.140625" style="14" customWidth="1"/>
    <col min="38" max="38" width="8.57421875" style="14" customWidth="1"/>
    <col min="39" max="39" width="9.421875" style="14" customWidth="1"/>
    <col min="40" max="41" width="7.28125" style="14" customWidth="1"/>
    <col min="42" max="45" width="7.421875" style="14" hidden="1" customWidth="1"/>
    <col min="46" max="46" width="7.57421875" style="14" customWidth="1"/>
    <col min="47" max="47" width="8.57421875" style="14" customWidth="1"/>
    <col min="48" max="48" width="7.421875" style="14" customWidth="1"/>
    <col min="49" max="49" width="7.7109375" style="14" customWidth="1"/>
    <col min="50" max="50" width="10.28125" style="14" customWidth="1"/>
    <col min="51" max="51" width="9.7109375" style="14" customWidth="1"/>
    <col min="52" max="52" width="6.7109375" style="14" customWidth="1"/>
    <col min="53" max="53" width="8.140625" style="14" customWidth="1"/>
    <col min="54" max="54" width="8.421875" style="14" customWidth="1"/>
    <col min="55" max="55" width="8.57421875" style="14" customWidth="1"/>
    <col min="56" max="56" width="6.00390625" style="14" customWidth="1"/>
    <col min="57" max="57" width="8.28125" style="14" customWidth="1"/>
    <col min="58" max="58" width="8.7109375" style="14" customWidth="1"/>
    <col min="59" max="59" width="9.421875" style="14" customWidth="1"/>
    <col min="60" max="60" width="6.421875" style="14" customWidth="1"/>
    <col min="61" max="61" width="9.00390625" style="14" customWidth="1"/>
    <col min="62" max="62" width="9.57421875" style="14" customWidth="1"/>
    <col min="63" max="63" width="11.421875" style="14" customWidth="1"/>
    <col min="64" max="64" width="9.57421875" style="14" customWidth="1"/>
    <col min="65" max="65" width="10.28125" style="14" customWidth="1"/>
    <col min="66" max="66" width="11.28125" style="14" customWidth="1"/>
    <col min="67" max="67" width="11.8515625" style="14" customWidth="1"/>
    <col min="68" max="68" width="11.57421875" style="14" customWidth="1"/>
    <col min="69" max="69" width="8.421875" style="14" customWidth="1"/>
    <col min="70" max="70" width="9.28125" style="14" customWidth="1"/>
    <col min="71" max="16384" width="9.140625" style="14" customWidth="1"/>
  </cols>
  <sheetData>
    <row r="1" spans="1:69" ht="21.75" customHeight="1">
      <c r="A1" s="11"/>
      <c r="B1" s="293" t="s">
        <v>125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B1" s="15"/>
      <c r="BD1" s="15"/>
      <c r="BE1" s="15"/>
      <c r="BG1" s="16"/>
      <c r="BL1" s="16"/>
      <c r="BM1" s="16"/>
      <c r="BQ1" s="16"/>
    </row>
    <row r="2" spans="1:68" ht="21.75" customHeight="1" thickBot="1">
      <c r="A2" s="17"/>
      <c r="B2" s="294" t="s">
        <v>139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  <c r="AQ2" s="19"/>
      <c r="AR2" s="19"/>
      <c r="AS2" s="19"/>
      <c r="AT2" s="19"/>
      <c r="AU2" s="264" t="s">
        <v>11</v>
      </c>
      <c r="AV2" s="264"/>
      <c r="AW2" s="19"/>
      <c r="AX2" s="19"/>
      <c r="AY2" s="19"/>
      <c r="AZ2" s="19"/>
      <c r="BA2" s="19"/>
      <c r="BB2" s="20"/>
      <c r="BC2" s="20"/>
      <c r="BD2" s="20"/>
      <c r="BE2" s="20"/>
      <c r="BF2" s="20"/>
      <c r="BG2" s="16"/>
      <c r="BJ2" s="16"/>
      <c r="BO2" s="263" t="s">
        <v>11</v>
      </c>
      <c r="BP2" s="263"/>
    </row>
    <row r="3" spans="1:73" ht="11.25" customHeight="1">
      <c r="A3" s="285"/>
      <c r="B3" s="259" t="s">
        <v>12</v>
      </c>
      <c r="C3" s="259"/>
      <c r="D3" s="259"/>
      <c r="E3" s="259"/>
      <c r="F3" s="266" t="s">
        <v>13</v>
      </c>
      <c r="G3" s="267"/>
      <c r="H3" s="267"/>
      <c r="I3" s="268"/>
      <c r="J3" s="266" t="s">
        <v>14</v>
      </c>
      <c r="K3" s="267"/>
      <c r="L3" s="267"/>
      <c r="M3" s="268"/>
      <c r="N3" s="275" t="s">
        <v>109</v>
      </c>
      <c r="O3" s="276"/>
      <c r="P3" s="276"/>
      <c r="Q3" s="277"/>
      <c r="R3" s="266" t="s">
        <v>15</v>
      </c>
      <c r="S3" s="267"/>
      <c r="T3" s="267"/>
      <c r="U3" s="268"/>
      <c r="V3" s="266" t="s">
        <v>16</v>
      </c>
      <c r="W3" s="267"/>
      <c r="X3" s="267"/>
      <c r="Y3" s="268"/>
      <c r="Z3" s="295" t="s">
        <v>17</v>
      </c>
      <c r="AA3" s="296"/>
      <c r="AB3" s="296"/>
      <c r="AC3" s="297"/>
      <c r="AD3" s="304" t="s">
        <v>105</v>
      </c>
      <c r="AE3" s="304"/>
      <c r="AF3" s="304"/>
      <c r="AG3" s="304"/>
      <c r="AH3" s="304"/>
      <c r="AI3" s="304"/>
      <c r="AJ3" s="304"/>
      <c r="AK3" s="304"/>
      <c r="AL3" s="266" t="s">
        <v>18</v>
      </c>
      <c r="AM3" s="267"/>
      <c r="AN3" s="267"/>
      <c r="AO3" s="268"/>
      <c r="AP3" s="21"/>
      <c r="AQ3" s="22"/>
      <c r="AR3" s="22"/>
      <c r="AS3" s="22"/>
      <c r="AT3" s="284" t="s">
        <v>19</v>
      </c>
      <c r="AU3" s="284"/>
      <c r="AV3" s="284"/>
      <c r="AW3" s="284"/>
      <c r="AX3" s="259" t="s">
        <v>20</v>
      </c>
      <c r="AY3" s="259"/>
      <c r="AZ3" s="259"/>
      <c r="BA3" s="259"/>
      <c r="BB3" s="266" t="s">
        <v>21</v>
      </c>
      <c r="BC3" s="267"/>
      <c r="BD3" s="267"/>
      <c r="BE3" s="268"/>
      <c r="BF3" s="259" t="s">
        <v>22</v>
      </c>
      <c r="BG3" s="259"/>
      <c r="BH3" s="259"/>
      <c r="BI3" s="259"/>
      <c r="BJ3" s="275" t="s">
        <v>140</v>
      </c>
      <c r="BK3" s="276"/>
      <c r="BL3" s="277"/>
      <c r="BM3" s="266" t="s">
        <v>23</v>
      </c>
      <c r="BN3" s="267"/>
      <c r="BO3" s="267"/>
      <c r="BP3" s="267"/>
      <c r="BQ3" s="268"/>
      <c r="BR3" s="259" t="s">
        <v>9</v>
      </c>
      <c r="BS3" s="259"/>
      <c r="BT3" s="259"/>
      <c r="BU3" s="259"/>
    </row>
    <row r="4" spans="1:73" ht="38.25" customHeight="1">
      <c r="A4" s="286"/>
      <c r="B4" s="259"/>
      <c r="C4" s="259"/>
      <c r="D4" s="259"/>
      <c r="E4" s="259"/>
      <c r="F4" s="269"/>
      <c r="G4" s="270"/>
      <c r="H4" s="270"/>
      <c r="I4" s="271"/>
      <c r="J4" s="269"/>
      <c r="K4" s="270"/>
      <c r="L4" s="270"/>
      <c r="M4" s="271"/>
      <c r="N4" s="278"/>
      <c r="O4" s="279"/>
      <c r="P4" s="279"/>
      <c r="Q4" s="280"/>
      <c r="R4" s="269"/>
      <c r="S4" s="270"/>
      <c r="T4" s="270"/>
      <c r="U4" s="271"/>
      <c r="V4" s="269"/>
      <c r="W4" s="270"/>
      <c r="X4" s="270"/>
      <c r="Y4" s="271"/>
      <c r="Z4" s="298"/>
      <c r="AA4" s="299"/>
      <c r="AB4" s="299"/>
      <c r="AC4" s="300"/>
      <c r="AD4" s="304" t="s">
        <v>106</v>
      </c>
      <c r="AE4" s="304"/>
      <c r="AF4" s="304"/>
      <c r="AG4" s="304"/>
      <c r="AH4" s="304" t="s">
        <v>107</v>
      </c>
      <c r="AI4" s="304"/>
      <c r="AJ4" s="304"/>
      <c r="AK4" s="304"/>
      <c r="AL4" s="269"/>
      <c r="AM4" s="270"/>
      <c r="AN4" s="270"/>
      <c r="AO4" s="271"/>
      <c r="AP4" s="23"/>
      <c r="AQ4" s="24"/>
      <c r="AR4" s="305" t="s">
        <v>24</v>
      </c>
      <c r="AS4" s="306"/>
      <c r="AT4" s="284"/>
      <c r="AU4" s="284"/>
      <c r="AV4" s="284"/>
      <c r="AW4" s="284"/>
      <c r="AX4" s="259"/>
      <c r="AY4" s="259"/>
      <c r="AZ4" s="259"/>
      <c r="BA4" s="259"/>
      <c r="BB4" s="269"/>
      <c r="BC4" s="270"/>
      <c r="BD4" s="270"/>
      <c r="BE4" s="271"/>
      <c r="BF4" s="259"/>
      <c r="BG4" s="259"/>
      <c r="BH4" s="259"/>
      <c r="BI4" s="259"/>
      <c r="BJ4" s="278"/>
      <c r="BK4" s="279"/>
      <c r="BL4" s="280"/>
      <c r="BM4" s="269"/>
      <c r="BN4" s="270"/>
      <c r="BO4" s="270"/>
      <c r="BP4" s="270"/>
      <c r="BQ4" s="271"/>
      <c r="BR4" s="259"/>
      <c r="BS4" s="259"/>
      <c r="BT4" s="259"/>
      <c r="BU4" s="259"/>
    </row>
    <row r="5" spans="1:73" ht="15" customHeight="1">
      <c r="A5" s="286"/>
      <c r="B5" s="288"/>
      <c r="C5" s="288"/>
      <c r="D5" s="288"/>
      <c r="E5" s="288"/>
      <c r="F5" s="269"/>
      <c r="G5" s="270"/>
      <c r="H5" s="270"/>
      <c r="I5" s="271"/>
      <c r="J5" s="272"/>
      <c r="K5" s="273"/>
      <c r="L5" s="273"/>
      <c r="M5" s="274"/>
      <c r="N5" s="281"/>
      <c r="O5" s="282"/>
      <c r="P5" s="282"/>
      <c r="Q5" s="283"/>
      <c r="R5" s="272"/>
      <c r="S5" s="273"/>
      <c r="T5" s="273"/>
      <c r="U5" s="274"/>
      <c r="V5" s="272"/>
      <c r="W5" s="273"/>
      <c r="X5" s="273"/>
      <c r="Y5" s="274"/>
      <c r="Z5" s="301"/>
      <c r="AA5" s="302"/>
      <c r="AB5" s="302"/>
      <c r="AC5" s="303"/>
      <c r="AD5" s="304"/>
      <c r="AE5" s="304"/>
      <c r="AF5" s="304"/>
      <c r="AG5" s="304"/>
      <c r="AH5" s="304"/>
      <c r="AI5" s="304"/>
      <c r="AJ5" s="304"/>
      <c r="AK5" s="304"/>
      <c r="AL5" s="272"/>
      <c r="AM5" s="273"/>
      <c r="AN5" s="273"/>
      <c r="AO5" s="274"/>
      <c r="AP5" s="25"/>
      <c r="AQ5" s="26"/>
      <c r="AR5" s="307"/>
      <c r="AS5" s="308"/>
      <c r="AT5" s="284"/>
      <c r="AU5" s="284"/>
      <c r="AV5" s="284"/>
      <c r="AW5" s="284"/>
      <c r="AX5" s="259"/>
      <c r="AY5" s="259"/>
      <c r="AZ5" s="259"/>
      <c r="BA5" s="259"/>
      <c r="BB5" s="272"/>
      <c r="BC5" s="273"/>
      <c r="BD5" s="273"/>
      <c r="BE5" s="274"/>
      <c r="BF5" s="259"/>
      <c r="BG5" s="259"/>
      <c r="BH5" s="259"/>
      <c r="BI5" s="259"/>
      <c r="BJ5" s="281"/>
      <c r="BK5" s="282"/>
      <c r="BL5" s="283"/>
      <c r="BM5" s="272"/>
      <c r="BN5" s="273"/>
      <c r="BO5" s="273"/>
      <c r="BP5" s="273"/>
      <c r="BQ5" s="274"/>
      <c r="BR5" s="259"/>
      <c r="BS5" s="259"/>
      <c r="BT5" s="259"/>
      <c r="BU5" s="259"/>
    </row>
    <row r="6" spans="1:73" ht="35.25" customHeight="1">
      <c r="A6" s="286"/>
      <c r="B6" s="289">
        <v>2017</v>
      </c>
      <c r="C6" s="290">
        <v>2018</v>
      </c>
      <c r="D6" s="292" t="s">
        <v>25</v>
      </c>
      <c r="E6" s="292"/>
      <c r="F6" s="289">
        <v>2017</v>
      </c>
      <c r="G6" s="290">
        <v>2018</v>
      </c>
      <c r="H6" s="292" t="s">
        <v>25</v>
      </c>
      <c r="I6" s="292"/>
      <c r="J6" s="289">
        <v>2017</v>
      </c>
      <c r="K6" s="290">
        <v>2018</v>
      </c>
      <c r="L6" s="309" t="s">
        <v>25</v>
      </c>
      <c r="M6" s="310"/>
      <c r="N6" s="289">
        <v>2017</v>
      </c>
      <c r="O6" s="290">
        <v>2018</v>
      </c>
      <c r="P6" s="292" t="s">
        <v>25</v>
      </c>
      <c r="Q6" s="292"/>
      <c r="R6" s="289">
        <v>2017</v>
      </c>
      <c r="S6" s="290">
        <v>2018</v>
      </c>
      <c r="T6" s="311" t="s">
        <v>25</v>
      </c>
      <c r="U6" s="311"/>
      <c r="V6" s="311">
        <v>2014</v>
      </c>
      <c r="W6" s="311">
        <v>2015</v>
      </c>
      <c r="X6" s="312" t="s">
        <v>25</v>
      </c>
      <c r="Y6" s="313"/>
      <c r="Z6" s="289">
        <v>2017</v>
      </c>
      <c r="AA6" s="290">
        <v>2018</v>
      </c>
      <c r="AB6" s="292" t="s">
        <v>25</v>
      </c>
      <c r="AC6" s="292"/>
      <c r="AD6" s="289">
        <v>2017</v>
      </c>
      <c r="AE6" s="290">
        <v>2018</v>
      </c>
      <c r="AF6" s="292" t="s">
        <v>25</v>
      </c>
      <c r="AG6" s="292"/>
      <c r="AH6" s="289">
        <v>2017</v>
      </c>
      <c r="AI6" s="290">
        <v>2018</v>
      </c>
      <c r="AJ6" s="292" t="s">
        <v>25</v>
      </c>
      <c r="AK6" s="292"/>
      <c r="AL6" s="289">
        <v>2017</v>
      </c>
      <c r="AM6" s="290">
        <v>2018</v>
      </c>
      <c r="AN6" s="292" t="s">
        <v>25</v>
      </c>
      <c r="AO6" s="292"/>
      <c r="AP6" s="27"/>
      <c r="AQ6" s="28"/>
      <c r="AR6" s="28"/>
      <c r="AS6" s="28"/>
      <c r="AT6" s="289">
        <v>2017</v>
      </c>
      <c r="AU6" s="290">
        <v>2018</v>
      </c>
      <c r="AV6" s="292" t="s">
        <v>25</v>
      </c>
      <c r="AW6" s="292"/>
      <c r="AX6" s="292" t="s">
        <v>26</v>
      </c>
      <c r="AY6" s="292"/>
      <c r="AZ6" s="292" t="s">
        <v>25</v>
      </c>
      <c r="BA6" s="292"/>
      <c r="BB6" s="289">
        <v>2017</v>
      </c>
      <c r="BC6" s="290">
        <v>2018</v>
      </c>
      <c r="BD6" s="292" t="s">
        <v>25</v>
      </c>
      <c r="BE6" s="292"/>
      <c r="BF6" s="289">
        <v>2017</v>
      </c>
      <c r="BG6" s="290">
        <v>2018</v>
      </c>
      <c r="BH6" s="292" t="s">
        <v>25</v>
      </c>
      <c r="BI6" s="292"/>
      <c r="BJ6" s="289">
        <v>2017</v>
      </c>
      <c r="BK6" s="290">
        <v>2018</v>
      </c>
      <c r="BL6" s="314" t="s">
        <v>27</v>
      </c>
      <c r="BM6" s="289">
        <v>2017</v>
      </c>
      <c r="BN6" s="289">
        <v>2018</v>
      </c>
      <c r="BO6" s="292" t="s">
        <v>25</v>
      </c>
      <c r="BP6" s="292"/>
      <c r="BQ6" s="265" t="s">
        <v>108</v>
      </c>
      <c r="BR6" s="261">
        <v>2017</v>
      </c>
      <c r="BS6" s="261">
        <v>2018</v>
      </c>
      <c r="BT6" s="260" t="s">
        <v>25</v>
      </c>
      <c r="BU6" s="260"/>
    </row>
    <row r="7" spans="1:73" s="36" customFormat="1" ht="18.75" customHeight="1">
      <c r="A7" s="287"/>
      <c r="B7" s="289"/>
      <c r="C7" s="291"/>
      <c r="D7" s="29" t="s">
        <v>3</v>
      </c>
      <c r="E7" s="29" t="s">
        <v>27</v>
      </c>
      <c r="F7" s="289"/>
      <c r="G7" s="291"/>
      <c r="H7" s="29" t="s">
        <v>3</v>
      </c>
      <c r="I7" s="29" t="s">
        <v>27</v>
      </c>
      <c r="J7" s="289"/>
      <c r="K7" s="291"/>
      <c r="L7" s="29" t="s">
        <v>3</v>
      </c>
      <c r="M7" s="29" t="s">
        <v>27</v>
      </c>
      <c r="N7" s="289"/>
      <c r="O7" s="291"/>
      <c r="P7" s="29" t="s">
        <v>3</v>
      </c>
      <c r="Q7" s="29" t="s">
        <v>27</v>
      </c>
      <c r="R7" s="289"/>
      <c r="S7" s="291"/>
      <c r="T7" s="30" t="s">
        <v>3</v>
      </c>
      <c r="U7" s="30" t="s">
        <v>27</v>
      </c>
      <c r="V7" s="311"/>
      <c r="W7" s="311"/>
      <c r="X7" s="30" t="s">
        <v>3</v>
      </c>
      <c r="Y7" s="30" t="s">
        <v>27</v>
      </c>
      <c r="Z7" s="289"/>
      <c r="AA7" s="291"/>
      <c r="AB7" s="29" t="s">
        <v>3</v>
      </c>
      <c r="AC7" s="29" t="s">
        <v>27</v>
      </c>
      <c r="AD7" s="289"/>
      <c r="AE7" s="291"/>
      <c r="AF7" s="29" t="s">
        <v>3</v>
      </c>
      <c r="AG7" s="29" t="s">
        <v>27</v>
      </c>
      <c r="AH7" s="289"/>
      <c r="AI7" s="291"/>
      <c r="AJ7" s="29" t="s">
        <v>3</v>
      </c>
      <c r="AK7" s="29" t="s">
        <v>27</v>
      </c>
      <c r="AL7" s="289"/>
      <c r="AM7" s="291"/>
      <c r="AN7" s="29" t="s">
        <v>3</v>
      </c>
      <c r="AO7" s="29" t="s">
        <v>27</v>
      </c>
      <c r="AP7" s="31">
        <v>2016</v>
      </c>
      <c r="AQ7" s="32">
        <v>2017</v>
      </c>
      <c r="AR7" s="33">
        <v>2016</v>
      </c>
      <c r="AS7" s="34">
        <v>2017</v>
      </c>
      <c r="AT7" s="289"/>
      <c r="AU7" s="291"/>
      <c r="AV7" s="29" t="s">
        <v>3</v>
      </c>
      <c r="AW7" s="29" t="s">
        <v>27</v>
      </c>
      <c r="AX7" s="35">
        <v>2017</v>
      </c>
      <c r="AY7" s="35">
        <v>2018</v>
      </c>
      <c r="AZ7" s="29" t="s">
        <v>3</v>
      </c>
      <c r="BA7" s="29" t="s">
        <v>27</v>
      </c>
      <c r="BB7" s="289"/>
      <c r="BC7" s="291"/>
      <c r="BD7" s="29" t="s">
        <v>3</v>
      </c>
      <c r="BE7" s="29" t="s">
        <v>27</v>
      </c>
      <c r="BF7" s="289"/>
      <c r="BG7" s="291"/>
      <c r="BH7" s="29" t="s">
        <v>3</v>
      </c>
      <c r="BI7" s="29" t="s">
        <v>27</v>
      </c>
      <c r="BJ7" s="289"/>
      <c r="BK7" s="291"/>
      <c r="BL7" s="314"/>
      <c r="BM7" s="289"/>
      <c r="BN7" s="289"/>
      <c r="BO7" s="29" t="s">
        <v>3</v>
      </c>
      <c r="BP7" s="29" t="s">
        <v>27</v>
      </c>
      <c r="BQ7" s="265"/>
      <c r="BR7" s="262"/>
      <c r="BS7" s="262"/>
      <c r="BT7" s="215" t="s">
        <v>3</v>
      </c>
      <c r="BU7" s="215" t="s">
        <v>27</v>
      </c>
    </row>
    <row r="8" spans="1:73" ht="12.75" customHeight="1">
      <c r="A8" s="37" t="s">
        <v>28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  <c r="AE8" s="37">
        <v>26</v>
      </c>
      <c r="AF8" s="37">
        <v>27</v>
      </c>
      <c r="AG8" s="37">
        <v>28</v>
      </c>
      <c r="AH8" s="37">
        <v>29</v>
      </c>
      <c r="AI8" s="37">
        <v>30</v>
      </c>
      <c r="AJ8" s="37">
        <v>31</v>
      </c>
      <c r="AK8" s="37">
        <v>32</v>
      </c>
      <c r="AL8" s="37">
        <v>33</v>
      </c>
      <c r="AM8" s="37">
        <v>34</v>
      </c>
      <c r="AN8" s="37">
        <v>35</v>
      </c>
      <c r="AO8" s="37">
        <v>36</v>
      </c>
      <c r="AP8" s="37">
        <v>53</v>
      </c>
      <c r="AQ8" s="37">
        <v>54</v>
      </c>
      <c r="AR8" s="37">
        <v>55</v>
      </c>
      <c r="AS8" s="37">
        <v>56</v>
      </c>
      <c r="AT8" s="37">
        <v>37</v>
      </c>
      <c r="AU8" s="37">
        <v>38</v>
      </c>
      <c r="AV8" s="37">
        <v>39</v>
      </c>
      <c r="AW8" s="37">
        <v>40</v>
      </c>
      <c r="AX8" s="37">
        <v>41</v>
      </c>
      <c r="AY8" s="37">
        <v>42</v>
      </c>
      <c r="AZ8" s="37">
        <v>43</v>
      </c>
      <c r="BA8" s="37">
        <v>44</v>
      </c>
      <c r="BB8" s="37">
        <v>45</v>
      </c>
      <c r="BC8" s="37">
        <v>46</v>
      </c>
      <c r="BD8" s="37">
        <v>47</v>
      </c>
      <c r="BE8" s="37">
        <v>48</v>
      </c>
      <c r="BF8" s="37">
        <v>49</v>
      </c>
      <c r="BG8" s="37">
        <v>50</v>
      </c>
      <c r="BH8" s="37">
        <v>51</v>
      </c>
      <c r="BI8" s="37">
        <v>52</v>
      </c>
      <c r="BJ8" s="37">
        <v>53</v>
      </c>
      <c r="BK8" s="37">
        <v>54</v>
      </c>
      <c r="BL8" s="37">
        <v>55</v>
      </c>
      <c r="BM8" s="37">
        <v>56</v>
      </c>
      <c r="BN8" s="37">
        <v>57</v>
      </c>
      <c r="BO8" s="37">
        <v>58</v>
      </c>
      <c r="BP8" s="37">
        <v>59</v>
      </c>
      <c r="BQ8" s="37">
        <v>60</v>
      </c>
      <c r="BR8" s="217">
        <v>61</v>
      </c>
      <c r="BS8" s="217">
        <v>62</v>
      </c>
      <c r="BT8" s="217">
        <v>63</v>
      </c>
      <c r="BU8" s="217">
        <v>64</v>
      </c>
    </row>
    <row r="9" spans="1:73" s="50" customFormat="1" ht="18.75" customHeight="1">
      <c r="A9" s="38" t="s">
        <v>102</v>
      </c>
      <c r="B9" s="39">
        <f>SUM(B10:B35)</f>
        <v>69099</v>
      </c>
      <c r="C9" s="39">
        <f>SUM(C10:C35)</f>
        <v>63290</v>
      </c>
      <c r="D9" s="40">
        <f aca="true" t="shared" si="0" ref="D9:D34">C9/B9*100</f>
        <v>91.59322132013487</v>
      </c>
      <c r="E9" s="39">
        <f aca="true" t="shared" si="1" ref="E9:E34">C9-B9</f>
        <v>-5809</v>
      </c>
      <c r="F9" s="39">
        <f>SUM(F10:F35)</f>
        <v>45260</v>
      </c>
      <c r="G9" s="39">
        <f>SUM(G10:G35)</f>
        <v>39331</v>
      </c>
      <c r="H9" s="40">
        <f aca="true" t="shared" si="2" ref="H9:H34">G9/F9*100</f>
        <v>86.90013256738843</v>
      </c>
      <c r="I9" s="39">
        <f aca="true" t="shared" si="3" ref="I9:I34">G9-F9</f>
        <v>-5929</v>
      </c>
      <c r="J9" s="39">
        <f>SUM(J10:J35)</f>
        <v>46895</v>
      </c>
      <c r="K9" s="39">
        <f>SUM(K10:K35)</f>
        <v>48225</v>
      </c>
      <c r="L9" s="40">
        <f aca="true" t="shared" si="4" ref="L9:L34">K9/J9*100</f>
        <v>102.83612325407827</v>
      </c>
      <c r="M9" s="39">
        <f aca="true" t="shared" si="5" ref="M9:M34">K9-J9</f>
        <v>1330</v>
      </c>
      <c r="N9" s="39">
        <f>SUM(N10:N35)</f>
        <v>23583</v>
      </c>
      <c r="O9" s="39">
        <f>SUM(O10:O35)</f>
        <v>24821</v>
      </c>
      <c r="P9" s="41">
        <f aca="true" t="shared" si="6" ref="P9:P34">O9/N9*100</f>
        <v>105.24954416316838</v>
      </c>
      <c r="Q9" s="39">
        <f aca="true" t="shared" si="7" ref="Q9:Q34">O9-N9</f>
        <v>1238</v>
      </c>
      <c r="R9" s="39">
        <f>SUM(R10:R35)</f>
        <v>7730</v>
      </c>
      <c r="S9" s="39">
        <f>SUM(S10:S35)</f>
        <v>7695</v>
      </c>
      <c r="T9" s="41">
        <f aca="true" t="shared" si="8" ref="T9:T34">S9/R9*100</f>
        <v>99.54721862871928</v>
      </c>
      <c r="U9" s="39">
        <f aca="true" t="shared" si="9" ref="U9:U34">S9-R9</f>
        <v>-35</v>
      </c>
      <c r="V9" s="42">
        <f>SUM(V10:V34)</f>
        <v>0</v>
      </c>
      <c r="W9" s="42">
        <f>SUM(W10:W34)</f>
        <v>0</v>
      </c>
      <c r="X9" s="41" t="e">
        <f aca="true" t="shared" si="10" ref="X9:X34">W9/V9*100</f>
        <v>#DIV/0!</v>
      </c>
      <c r="Y9" s="42">
        <f aca="true" t="shared" si="11" ref="Y9:Y19">W9-V9</f>
        <v>0</v>
      </c>
      <c r="Z9" s="212">
        <f>SUM(Z10:Z35)</f>
        <v>179673</v>
      </c>
      <c r="AA9" s="198">
        <f>SUM(AA10:AA35)</f>
        <v>201143</v>
      </c>
      <c r="AB9" s="197">
        <f aca="true" t="shared" si="12" ref="AB9:AB34">AA9/Z9*100</f>
        <v>111.94948601069721</v>
      </c>
      <c r="AC9" s="198">
        <f aca="true" t="shared" si="13" ref="AC9:AC34">AA9-Z9</f>
        <v>21470</v>
      </c>
      <c r="AD9" s="198">
        <f>SUM(AD10:AD35)</f>
        <v>67402</v>
      </c>
      <c r="AE9" s="198">
        <f>SUM(AE10:AE35)</f>
        <v>61868</v>
      </c>
      <c r="AF9" s="197">
        <f aca="true" t="shared" si="14" ref="AF9:AF34">AE9/AD9*100</f>
        <v>91.78956114061897</v>
      </c>
      <c r="AG9" s="198">
        <f aca="true" t="shared" si="15" ref="AG9:AG34">AE9-AD9</f>
        <v>-5534</v>
      </c>
      <c r="AH9" s="198">
        <f>SUM(AH10:AH35)</f>
        <v>63153</v>
      </c>
      <c r="AI9" s="198">
        <f>SUM(AI10:AI35)</f>
        <v>83388</v>
      </c>
      <c r="AJ9" s="197">
        <f aca="true" t="shared" si="16" ref="AJ9:AJ34">AI9/AH9*100</f>
        <v>132.04123319557266</v>
      </c>
      <c r="AK9" s="198">
        <f aca="true" t="shared" si="17" ref="AK9:AK34">AI9-AH9</f>
        <v>20235</v>
      </c>
      <c r="AL9" s="39">
        <f>SUM(AL10:AL35)</f>
        <v>17075</v>
      </c>
      <c r="AM9" s="39">
        <f>SUM(AM10:AM35)</f>
        <v>15492</v>
      </c>
      <c r="AN9" s="41">
        <f aca="true" t="shared" si="18" ref="AN9:AN34">AM9/AL9*100</f>
        <v>90.72913616398243</v>
      </c>
      <c r="AO9" s="43">
        <f aca="true" t="shared" si="19" ref="AO9:AO34">AM9-AL9</f>
        <v>-1583</v>
      </c>
      <c r="AP9" s="45">
        <f aca="true" t="shared" si="20" ref="AP9:AP34">B9-AR9-BB9</f>
        <v>-65152</v>
      </c>
      <c r="AQ9" s="46">
        <f aca="true" t="shared" si="21" ref="AQ9:AQ34">C9-AS9-BC9</f>
        <v>-65630</v>
      </c>
      <c r="AR9" s="46">
        <f>SUM(AR10:AR34)</f>
        <v>110292</v>
      </c>
      <c r="AS9" s="47">
        <f>SUM(AS10:AS34)</f>
        <v>108662</v>
      </c>
      <c r="AT9" s="48">
        <f>SUM(AT10:AT35)</f>
        <v>8516</v>
      </c>
      <c r="AU9" s="48">
        <f>SUM(AU10:AU35)</f>
        <v>9417</v>
      </c>
      <c r="AV9" s="49">
        <f>ROUND(AU9/AT9*100,1)</f>
        <v>110.6</v>
      </c>
      <c r="AW9" s="48">
        <f aca="true" t="shared" si="22" ref="AW9:AW34">AU9-AT9</f>
        <v>901</v>
      </c>
      <c r="AX9" s="39">
        <f>SUM(AX10:AX35)</f>
        <v>60696</v>
      </c>
      <c r="AY9" s="39">
        <f>SUM(AY10:AY35)</f>
        <v>72291</v>
      </c>
      <c r="AZ9" s="41">
        <f aca="true" t="shared" si="23" ref="AZ9:AZ34">ROUND(AY9/AX9*100,1)</f>
        <v>119.1</v>
      </c>
      <c r="BA9" s="44">
        <f aca="true" t="shared" si="24" ref="BA9:BA34">AY9-AX9</f>
        <v>11595</v>
      </c>
      <c r="BB9" s="39">
        <f>SUM(BB10:BB35)</f>
        <v>23959</v>
      </c>
      <c r="BC9" s="39">
        <f>SUM(BC10:BC35)</f>
        <v>20258</v>
      </c>
      <c r="BD9" s="41">
        <f aca="true" t="shared" si="25" ref="BD9:BD34">BC9/BB9*100</f>
        <v>84.55277766183897</v>
      </c>
      <c r="BE9" s="39">
        <f aca="true" t="shared" si="26" ref="BE9:BE34">BC9-BB9</f>
        <v>-3701</v>
      </c>
      <c r="BF9" s="39">
        <f>SUM(BF10:BF35)</f>
        <v>20213</v>
      </c>
      <c r="BG9" s="39">
        <f>SUM(BG10:BG35)</f>
        <v>17639</v>
      </c>
      <c r="BH9" s="41">
        <f aca="true" t="shared" si="27" ref="BH9:BH34">BG9/BF9*100</f>
        <v>87.26562113491318</v>
      </c>
      <c r="BI9" s="39">
        <f aca="true" t="shared" si="28" ref="BI9:BI34">BG9-BF9</f>
        <v>-2574</v>
      </c>
      <c r="BJ9" s="39">
        <v>2496.41</v>
      </c>
      <c r="BK9" s="39">
        <v>3179</v>
      </c>
      <c r="BL9" s="39">
        <f aca="true" t="shared" si="29" ref="BL9:BL35">BK9-BJ9</f>
        <v>682.5900000000001</v>
      </c>
      <c r="BM9" s="39">
        <f>SUM(BM10:BM35)</f>
        <v>2201</v>
      </c>
      <c r="BN9" s="39">
        <f>SUM(BN10:BN35)</f>
        <v>3699</v>
      </c>
      <c r="BO9" s="41">
        <f aca="true" t="shared" si="30" ref="BO9:BO34">ROUND(BN9/BM9*100,1)</f>
        <v>168.1</v>
      </c>
      <c r="BP9" s="39">
        <f aca="true" t="shared" si="31" ref="BP9:BP34">BN9-BM9</f>
        <v>1498</v>
      </c>
      <c r="BQ9" s="211">
        <f>SUM(BQ10:BQ35)</f>
        <v>2363</v>
      </c>
      <c r="BR9" s="38">
        <v>4345.54</v>
      </c>
      <c r="BS9" s="38">
        <v>5279.14</v>
      </c>
      <c r="BT9" s="218">
        <f>ROUND(BS9/BR9*100,1)</f>
        <v>121.5</v>
      </c>
      <c r="BU9" s="211">
        <f>BS9-BR9</f>
        <v>933.6000000000004</v>
      </c>
    </row>
    <row r="10" spans="1:73" ht="21.75" customHeight="1">
      <c r="A10" s="51" t="s">
        <v>73</v>
      </c>
      <c r="B10" s="52">
        <v>1973</v>
      </c>
      <c r="C10" s="53">
        <v>2128</v>
      </c>
      <c r="D10" s="40">
        <f t="shared" si="0"/>
        <v>107.85605676634566</v>
      </c>
      <c r="E10" s="39">
        <f t="shared" si="1"/>
        <v>155</v>
      </c>
      <c r="F10" s="52">
        <v>1349</v>
      </c>
      <c r="G10" s="52">
        <v>1244</v>
      </c>
      <c r="H10" s="40">
        <f t="shared" si="2"/>
        <v>92.2164566345441</v>
      </c>
      <c r="I10" s="39">
        <f t="shared" si="3"/>
        <v>-105</v>
      </c>
      <c r="J10" s="52">
        <v>782</v>
      </c>
      <c r="K10" s="52">
        <v>887</v>
      </c>
      <c r="L10" s="40">
        <f t="shared" si="4"/>
        <v>113.42710997442455</v>
      </c>
      <c r="M10" s="39">
        <f t="shared" si="5"/>
        <v>105</v>
      </c>
      <c r="N10" s="54">
        <v>274</v>
      </c>
      <c r="O10" s="52">
        <v>196</v>
      </c>
      <c r="P10" s="41">
        <f t="shared" si="6"/>
        <v>71.53284671532847</v>
      </c>
      <c r="Q10" s="42">
        <f t="shared" si="7"/>
        <v>-78</v>
      </c>
      <c r="R10" s="52">
        <v>240</v>
      </c>
      <c r="S10" s="54">
        <v>246</v>
      </c>
      <c r="T10" s="41">
        <f t="shared" si="8"/>
        <v>102.49999999999999</v>
      </c>
      <c r="U10" s="39">
        <f t="shared" si="9"/>
        <v>6</v>
      </c>
      <c r="V10" s="42"/>
      <c r="W10" s="42"/>
      <c r="X10" s="41" t="e">
        <f t="shared" si="10"/>
        <v>#DIV/0!</v>
      </c>
      <c r="Y10" s="42">
        <f t="shared" si="11"/>
        <v>0</v>
      </c>
      <c r="Z10" s="210">
        <v>4841</v>
      </c>
      <c r="AA10" s="52">
        <v>5798</v>
      </c>
      <c r="AB10" s="40">
        <f t="shared" si="12"/>
        <v>119.76864284238793</v>
      </c>
      <c r="AC10" s="39">
        <f t="shared" si="13"/>
        <v>957</v>
      </c>
      <c r="AD10" s="210">
        <v>1926</v>
      </c>
      <c r="AE10" s="52">
        <v>2074</v>
      </c>
      <c r="AF10" s="40">
        <f t="shared" si="14"/>
        <v>107.68431983385254</v>
      </c>
      <c r="AG10" s="39">
        <f t="shared" si="15"/>
        <v>148</v>
      </c>
      <c r="AH10" s="210">
        <v>2177</v>
      </c>
      <c r="AI10" s="53">
        <v>977</v>
      </c>
      <c r="AJ10" s="40">
        <f t="shared" si="16"/>
        <v>44.87827285254938</v>
      </c>
      <c r="AK10" s="39">
        <f t="shared" si="17"/>
        <v>-1200</v>
      </c>
      <c r="AL10" s="52">
        <v>545</v>
      </c>
      <c r="AM10" s="52">
        <v>578</v>
      </c>
      <c r="AN10" s="41">
        <f t="shared" si="18"/>
        <v>106.05504587155963</v>
      </c>
      <c r="AO10" s="39">
        <f t="shared" si="19"/>
        <v>33</v>
      </c>
      <c r="AP10" s="45">
        <f t="shared" si="20"/>
        <v>-5198</v>
      </c>
      <c r="AQ10" s="46">
        <f t="shared" si="21"/>
        <v>-4111</v>
      </c>
      <c r="AR10" s="46">
        <v>6287</v>
      </c>
      <c r="AS10" s="47">
        <v>5448</v>
      </c>
      <c r="AT10" s="55">
        <v>185</v>
      </c>
      <c r="AU10" s="55">
        <v>176</v>
      </c>
      <c r="AV10" s="49">
        <f aca="true" t="shared" si="32" ref="AV10:AV34">ROUND(AU10/AT10*100,1)</f>
        <v>95.1</v>
      </c>
      <c r="AW10" s="48">
        <f t="shared" si="22"/>
        <v>-9</v>
      </c>
      <c r="AX10" s="56">
        <v>982</v>
      </c>
      <c r="AY10" s="52">
        <v>1146</v>
      </c>
      <c r="AZ10" s="41">
        <f t="shared" si="23"/>
        <v>116.7</v>
      </c>
      <c r="BA10" s="39">
        <f t="shared" si="24"/>
        <v>164</v>
      </c>
      <c r="BB10" s="52">
        <v>884</v>
      </c>
      <c r="BC10" s="52">
        <v>791</v>
      </c>
      <c r="BD10" s="41">
        <f t="shared" si="25"/>
        <v>89.47963800904978</v>
      </c>
      <c r="BE10" s="39">
        <f t="shared" si="26"/>
        <v>-93</v>
      </c>
      <c r="BF10" s="52">
        <v>623</v>
      </c>
      <c r="BG10" s="52">
        <v>651</v>
      </c>
      <c r="BH10" s="41">
        <f t="shared" si="27"/>
        <v>104.49438202247192</v>
      </c>
      <c r="BI10" s="39">
        <f t="shared" si="28"/>
        <v>28</v>
      </c>
      <c r="BJ10" s="57">
        <v>1625.706940874036</v>
      </c>
      <c r="BK10" s="52">
        <v>2526.740947075209</v>
      </c>
      <c r="BL10" s="39">
        <f t="shared" si="29"/>
        <v>901.034006201173</v>
      </c>
      <c r="BM10" s="52">
        <v>20</v>
      </c>
      <c r="BN10" s="52">
        <v>38</v>
      </c>
      <c r="BO10" s="41">
        <f t="shared" si="30"/>
        <v>190</v>
      </c>
      <c r="BP10" s="39">
        <f t="shared" si="31"/>
        <v>18</v>
      </c>
      <c r="BQ10" s="213">
        <v>26</v>
      </c>
      <c r="BR10" s="213">
        <v>4433.2</v>
      </c>
      <c r="BS10" s="213">
        <v>5320.53</v>
      </c>
      <c r="BT10" s="216">
        <f aca="true" t="shared" si="33" ref="BT10:BT35">ROUND(BS10/BR10*100,1)</f>
        <v>120</v>
      </c>
      <c r="BU10" s="58">
        <f aca="true" t="shared" si="34" ref="BU10:BU35">BS10-BR10</f>
        <v>887.3299999999999</v>
      </c>
    </row>
    <row r="11" spans="1:73" ht="21.75" customHeight="1">
      <c r="A11" s="51" t="s">
        <v>74</v>
      </c>
      <c r="B11" s="52">
        <v>3780</v>
      </c>
      <c r="C11" s="53">
        <v>3083</v>
      </c>
      <c r="D11" s="40">
        <f t="shared" si="0"/>
        <v>81.56084656084656</v>
      </c>
      <c r="E11" s="39">
        <f t="shared" si="1"/>
        <v>-697</v>
      </c>
      <c r="F11" s="52">
        <v>2432</v>
      </c>
      <c r="G11" s="52">
        <v>1763</v>
      </c>
      <c r="H11" s="40">
        <f t="shared" si="2"/>
        <v>72.49177631578947</v>
      </c>
      <c r="I11" s="39">
        <f t="shared" si="3"/>
        <v>-669</v>
      </c>
      <c r="J11" s="52">
        <v>1697</v>
      </c>
      <c r="K11" s="52">
        <v>1767</v>
      </c>
      <c r="L11" s="40">
        <f t="shared" si="4"/>
        <v>104.12492634060106</v>
      </c>
      <c r="M11" s="39">
        <f t="shared" si="5"/>
        <v>70</v>
      </c>
      <c r="N11" s="54">
        <v>641</v>
      </c>
      <c r="O11" s="52">
        <v>795</v>
      </c>
      <c r="P11" s="41">
        <f t="shared" si="6"/>
        <v>124.02496099843994</v>
      </c>
      <c r="Q11" s="42">
        <f t="shared" si="7"/>
        <v>154</v>
      </c>
      <c r="R11" s="52">
        <v>415</v>
      </c>
      <c r="S11" s="54">
        <v>422</v>
      </c>
      <c r="T11" s="41">
        <f t="shared" si="8"/>
        <v>101.68674698795182</v>
      </c>
      <c r="U11" s="39">
        <f t="shared" si="9"/>
        <v>7</v>
      </c>
      <c r="V11" s="42"/>
      <c r="W11" s="42"/>
      <c r="X11" s="41" t="e">
        <f t="shared" si="10"/>
        <v>#DIV/0!</v>
      </c>
      <c r="Y11" s="42">
        <f t="shared" si="11"/>
        <v>0</v>
      </c>
      <c r="Z11" s="210">
        <v>7740</v>
      </c>
      <c r="AA11" s="52">
        <v>7572</v>
      </c>
      <c r="AB11" s="40">
        <f t="shared" si="12"/>
        <v>97.82945736434108</v>
      </c>
      <c r="AC11" s="39">
        <f t="shared" si="13"/>
        <v>-168</v>
      </c>
      <c r="AD11" s="210">
        <v>3721</v>
      </c>
      <c r="AE11" s="52">
        <v>3027</v>
      </c>
      <c r="AF11" s="40">
        <f t="shared" si="14"/>
        <v>81.34909970438055</v>
      </c>
      <c r="AG11" s="39">
        <f t="shared" si="15"/>
        <v>-694</v>
      </c>
      <c r="AH11" s="210">
        <v>1764</v>
      </c>
      <c r="AI11" s="53">
        <v>2312</v>
      </c>
      <c r="AJ11" s="40">
        <f t="shared" si="16"/>
        <v>131.0657596371882</v>
      </c>
      <c r="AK11" s="39">
        <f t="shared" si="17"/>
        <v>548</v>
      </c>
      <c r="AL11" s="52">
        <v>1089</v>
      </c>
      <c r="AM11" s="52">
        <v>910</v>
      </c>
      <c r="AN11" s="41">
        <f t="shared" si="18"/>
        <v>83.56290174471994</v>
      </c>
      <c r="AO11" s="39">
        <f t="shared" si="19"/>
        <v>-179</v>
      </c>
      <c r="AP11" s="45">
        <f t="shared" si="20"/>
        <v>-68</v>
      </c>
      <c r="AQ11" s="46">
        <f t="shared" si="21"/>
        <v>2</v>
      </c>
      <c r="AR11" s="46">
        <v>2528</v>
      </c>
      <c r="AS11" s="47">
        <v>2144</v>
      </c>
      <c r="AT11" s="55">
        <v>372</v>
      </c>
      <c r="AU11" s="55">
        <v>445</v>
      </c>
      <c r="AV11" s="49">
        <f t="shared" si="32"/>
        <v>119.6</v>
      </c>
      <c r="AW11" s="48">
        <f t="shared" si="22"/>
        <v>73</v>
      </c>
      <c r="AX11" s="56">
        <v>1971</v>
      </c>
      <c r="AY11" s="52">
        <v>2583</v>
      </c>
      <c r="AZ11" s="41">
        <f t="shared" si="23"/>
        <v>131.1</v>
      </c>
      <c r="BA11" s="39">
        <f t="shared" si="24"/>
        <v>612</v>
      </c>
      <c r="BB11" s="52">
        <v>1320</v>
      </c>
      <c r="BC11" s="52">
        <v>937</v>
      </c>
      <c r="BD11" s="41">
        <f t="shared" si="25"/>
        <v>70.98484848484848</v>
      </c>
      <c r="BE11" s="39">
        <f t="shared" si="26"/>
        <v>-383</v>
      </c>
      <c r="BF11" s="52">
        <v>1018</v>
      </c>
      <c r="BG11" s="52">
        <v>711</v>
      </c>
      <c r="BH11" s="41">
        <f t="shared" si="27"/>
        <v>69.84282907662083</v>
      </c>
      <c r="BI11" s="39">
        <f t="shared" si="28"/>
        <v>-307</v>
      </c>
      <c r="BJ11" s="57">
        <v>2063.612217795485</v>
      </c>
      <c r="BK11" s="52">
        <v>2454.270462633452</v>
      </c>
      <c r="BL11" s="39">
        <f t="shared" si="29"/>
        <v>390.65824483796723</v>
      </c>
      <c r="BM11" s="52">
        <v>85</v>
      </c>
      <c r="BN11" s="52">
        <v>104</v>
      </c>
      <c r="BO11" s="41">
        <f t="shared" si="30"/>
        <v>122.4</v>
      </c>
      <c r="BP11" s="39">
        <f t="shared" si="31"/>
        <v>19</v>
      </c>
      <c r="BQ11" s="213">
        <v>175</v>
      </c>
      <c r="BR11" s="213">
        <v>4067.87</v>
      </c>
      <c r="BS11" s="213">
        <v>4064.86</v>
      </c>
      <c r="BT11" s="216">
        <f t="shared" si="33"/>
        <v>99.9</v>
      </c>
      <c r="BU11" s="58">
        <f t="shared" si="34"/>
        <v>-3.0099999999997635</v>
      </c>
    </row>
    <row r="12" spans="1:73" ht="21.75" customHeight="1">
      <c r="A12" s="51" t="s">
        <v>75</v>
      </c>
      <c r="B12" s="52">
        <v>3784</v>
      </c>
      <c r="C12" s="53">
        <v>3636</v>
      </c>
      <c r="D12" s="40">
        <f t="shared" si="0"/>
        <v>96.08879492600423</v>
      </c>
      <c r="E12" s="39">
        <f t="shared" si="1"/>
        <v>-148</v>
      </c>
      <c r="F12" s="52">
        <v>2625</v>
      </c>
      <c r="G12" s="52">
        <v>2250</v>
      </c>
      <c r="H12" s="40">
        <f t="shared" si="2"/>
        <v>85.71428571428571</v>
      </c>
      <c r="I12" s="39">
        <f t="shared" si="3"/>
        <v>-375</v>
      </c>
      <c r="J12" s="52">
        <v>2084</v>
      </c>
      <c r="K12" s="52">
        <v>2115</v>
      </c>
      <c r="L12" s="40">
        <f t="shared" si="4"/>
        <v>101.48752399232247</v>
      </c>
      <c r="M12" s="39">
        <f t="shared" si="5"/>
        <v>31</v>
      </c>
      <c r="N12" s="54">
        <v>654</v>
      </c>
      <c r="O12" s="52">
        <v>579</v>
      </c>
      <c r="P12" s="41">
        <f t="shared" si="6"/>
        <v>88.53211009174312</v>
      </c>
      <c r="Q12" s="42">
        <f t="shared" si="7"/>
        <v>-75</v>
      </c>
      <c r="R12" s="52">
        <v>491</v>
      </c>
      <c r="S12" s="54">
        <v>491</v>
      </c>
      <c r="T12" s="41">
        <f t="shared" si="8"/>
        <v>100</v>
      </c>
      <c r="U12" s="39">
        <f t="shared" si="9"/>
        <v>0</v>
      </c>
      <c r="V12" s="42"/>
      <c r="W12" s="42"/>
      <c r="X12" s="41" t="e">
        <f t="shared" si="10"/>
        <v>#DIV/0!</v>
      </c>
      <c r="Y12" s="42">
        <f t="shared" si="11"/>
        <v>0</v>
      </c>
      <c r="Z12" s="210">
        <v>10468</v>
      </c>
      <c r="AA12" s="52">
        <v>9114</v>
      </c>
      <c r="AB12" s="40">
        <f t="shared" si="12"/>
        <v>87.06534199465035</v>
      </c>
      <c r="AC12" s="39">
        <f t="shared" si="13"/>
        <v>-1354</v>
      </c>
      <c r="AD12" s="210">
        <v>3667</v>
      </c>
      <c r="AE12" s="52">
        <v>3542</v>
      </c>
      <c r="AF12" s="40">
        <f t="shared" si="14"/>
        <v>96.59121898009272</v>
      </c>
      <c r="AG12" s="39">
        <f t="shared" si="15"/>
        <v>-125</v>
      </c>
      <c r="AH12" s="210">
        <v>4023</v>
      </c>
      <c r="AI12" s="53">
        <v>2963</v>
      </c>
      <c r="AJ12" s="40">
        <f t="shared" si="16"/>
        <v>73.65150385284613</v>
      </c>
      <c r="AK12" s="39">
        <f t="shared" si="17"/>
        <v>-1060</v>
      </c>
      <c r="AL12" s="52">
        <v>1209</v>
      </c>
      <c r="AM12" s="52">
        <v>874</v>
      </c>
      <c r="AN12" s="41">
        <f t="shared" si="18"/>
        <v>72.29114971050456</v>
      </c>
      <c r="AO12" s="39">
        <f t="shared" si="19"/>
        <v>-335</v>
      </c>
      <c r="AP12" s="45">
        <f t="shared" si="20"/>
        <v>-8259</v>
      </c>
      <c r="AQ12" s="46">
        <f t="shared" si="21"/>
        <v>-9000</v>
      </c>
      <c r="AR12" s="46">
        <v>10657</v>
      </c>
      <c r="AS12" s="47">
        <v>11455</v>
      </c>
      <c r="AT12" s="55">
        <v>312</v>
      </c>
      <c r="AU12" s="55">
        <v>344</v>
      </c>
      <c r="AV12" s="49">
        <f t="shared" si="32"/>
        <v>110.3</v>
      </c>
      <c r="AW12" s="48">
        <f t="shared" si="22"/>
        <v>32</v>
      </c>
      <c r="AX12" s="56">
        <v>2673</v>
      </c>
      <c r="AY12" s="52">
        <v>2929</v>
      </c>
      <c r="AZ12" s="41">
        <f t="shared" si="23"/>
        <v>109.6</v>
      </c>
      <c r="BA12" s="39">
        <f t="shared" si="24"/>
        <v>256</v>
      </c>
      <c r="BB12" s="52">
        <v>1386</v>
      </c>
      <c r="BC12" s="52">
        <v>1181</v>
      </c>
      <c r="BD12" s="41">
        <f t="shared" si="25"/>
        <v>85.20923520923522</v>
      </c>
      <c r="BE12" s="39">
        <f t="shared" si="26"/>
        <v>-205</v>
      </c>
      <c r="BF12" s="52">
        <v>1216</v>
      </c>
      <c r="BG12" s="52">
        <v>1057</v>
      </c>
      <c r="BH12" s="41">
        <f t="shared" si="27"/>
        <v>86.92434210526315</v>
      </c>
      <c r="BI12" s="39">
        <f t="shared" si="28"/>
        <v>-159</v>
      </c>
      <c r="BJ12" s="57">
        <v>2187</v>
      </c>
      <c r="BK12" s="52">
        <v>3161.136712749616</v>
      </c>
      <c r="BL12" s="39">
        <f t="shared" si="29"/>
        <v>974.136712749616</v>
      </c>
      <c r="BM12" s="52">
        <v>47</v>
      </c>
      <c r="BN12" s="52">
        <v>115</v>
      </c>
      <c r="BO12" s="41">
        <f t="shared" si="30"/>
        <v>244.7</v>
      </c>
      <c r="BP12" s="39">
        <f t="shared" si="31"/>
        <v>68</v>
      </c>
      <c r="BQ12" s="213">
        <v>95</v>
      </c>
      <c r="BR12" s="213">
        <v>5347</v>
      </c>
      <c r="BS12" s="213">
        <v>7190.74</v>
      </c>
      <c r="BT12" s="216">
        <f t="shared" si="33"/>
        <v>134.5</v>
      </c>
      <c r="BU12" s="58">
        <f t="shared" si="34"/>
        <v>1843.7399999999998</v>
      </c>
    </row>
    <row r="13" spans="1:73" ht="21.75" customHeight="1">
      <c r="A13" s="51" t="s">
        <v>76</v>
      </c>
      <c r="B13" s="52">
        <v>1005</v>
      </c>
      <c r="C13" s="53">
        <v>901</v>
      </c>
      <c r="D13" s="40">
        <f t="shared" si="0"/>
        <v>89.65174129353234</v>
      </c>
      <c r="E13" s="39">
        <f t="shared" si="1"/>
        <v>-104</v>
      </c>
      <c r="F13" s="52">
        <v>693</v>
      </c>
      <c r="G13" s="52">
        <v>612</v>
      </c>
      <c r="H13" s="40">
        <f t="shared" si="2"/>
        <v>88.31168831168831</v>
      </c>
      <c r="I13" s="39">
        <f t="shared" si="3"/>
        <v>-81</v>
      </c>
      <c r="J13" s="52">
        <v>778</v>
      </c>
      <c r="K13" s="52">
        <v>837</v>
      </c>
      <c r="L13" s="40">
        <f t="shared" si="4"/>
        <v>107.5835475578406</v>
      </c>
      <c r="M13" s="39">
        <f t="shared" si="5"/>
        <v>59</v>
      </c>
      <c r="N13" s="54">
        <v>426</v>
      </c>
      <c r="O13" s="52">
        <v>503</v>
      </c>
      <c r="P13" s="41">
        <f t="shared" si="6"/>
        <v>118.07511737089203</v>
      </c>
      <c r="Q13" s="42">
        <f t="shared" si="7"/>
        <v>77</v>
      </c>
      <c r="R13" s="52">
        <v>235</v>
      </c>
      <c r="S13" s="54">
        <v>201</v>
      </c>
      <c r="T13" s="41">
        <f t="shared" si="8"/>
        <v>85.53191489361703</v>
      </c>
      <c r="U13" s="39">
        <f t="shared" si="9"/>
        <v>-34</v>
      </c>
      <c r="V13" s="42"/>
      <c r="W13" s="42"/>
      <c r="X13" s="41" t="e">
        <f t="shared" si="10"/>
        <v>#DIV/0!</v>
      </c>
      <c r="Y13" s="42">
        <f t="shared" si="11"/>
        <v>0</v>
      </c>
      <c r="Z13" s="210">
        <v>2399</v>
      </c>
      <c r="AA13" s="52">
        <v>6578</v>
      </c>
      <c r="AB13" s="40">
        <f t="shared" si="12"/>
        <v>274.19758232596917</v>
      </c>
      <c r="AC13" s="39">
        <f t="shared" si="13"/>
        <v>4179</v>
      </c>
      <c r="AD13" s="210">
        <v>1001</v>
      </c>
      <c r="AE13" s="52">
        <v>890</v>
      </c>
      <c r="AF13" s="40">
        <f t="shared" si="14"/>
        <v>88.91108891108891</v>
      </c>
      <c r="AG13" s="39">
        <f t="shared" si="15"/>
        <v>-111</v>
      </c>
      <c r="AH13" s="210">
        <v>702</v>
      </c>
      <c r="AI13" s="53">
        <v>4240</v>
      </c>
      <c r="AJ13" s="40">
        <f t="shared" si="16"/>
        <v>603.9886039886039</v>
      </c>
      <c r="AK13" s="39">
        <f t="shared" si="17"/>
        <v>3538</v>
      </c>
      <c r="AL13" s="52">
        <v>322</v>
      </c>
      <c r="AM13" s="52">
        <v>238</v>
      </c>
      <c r="AN13" s="41">
        <f t="shared" si="18"/>
        <v>73.91304347826086</v>
      </c>
      <c r="AO13" s="39">
        <f t="shared" si="19"/>
        <v>-84</v>
      </c>
      <c r="AP13" s="45">
        <f t="shared" si="20"/>
        <v>-3135</v>
      </c>
      <c r="AQ13" s="46">
        <f t="shared" si="21"/>
        <v>-4417</v>
      </c>
      <c r="AR13" s="46">
        <v>3851</v>
      </c>
      <c r="AS13" s="47">
        <v>5053</v>
      </c>
      <c r="AT13" s="55">
        <v>151</v>
      </c>
      <c r="AU13" s="55">
        <v>178</v>
      </c>
      <c r="AV13" s="49">
        <f t="shared" si="32"/>
        <v>117.9</v>
      </c>
      <c r="AW13" s="48">
        <f t="shared" si="22"/>
        <v>27</v>
      </c>
      <c r="AX13" s="56">
        <v>709</v>
      </c>
      <c r="AY13" s="52">
        <v>932</v>
      </c>
      <c r="AZ13" s="41">
        <f t="shared" si="23"/>
        <v>131.5</v>
      </c>
      <c r="BA13" s="39">
        <f t="shared" si="24"/>
        <v>223</v>
      </c>
      <c r="BB13" s="52">
        <v>289</v>
      </c>
      <c r="BC13" s="52">
        <v>265</v>
      </c>
      <c r="BD13" s="41">
        <f t="shared" si="25"/>
        <v>91.6955017301038</v>
      </c>
      <c r="BE13" s="39">
        <f t="shared" si="26"/>
        <v>-24</v>
      </c>
      <c r="BF13" s="52">
        <v>247</v>
      </c>
      <c r="BG13" s="52">
        <v>232</v>
      </c>
      <c r="BH13" s="41">
        <f t="shared" si="27"/>
        <v>93.92712550607287</v>
      </c>
      <c r="BI13" s="39">
        <f t="shared" si="28"/>
        <v>-15</v>
      </c>
      <c r="BJ13" s="57">
        <v>2008.695652173913</v>
      </c>
      <c r="BK13" s="52">
        <v>2845.5</v>
      </c>
      <c r="BL13" s="39">
        <f t="shared" si="29"/>
        <v>836.804347826087</v>
      </c>
      <c r="BM13" s="52">
        <v>21</v>
      </c>
      <c r="BN13" s="52">
        <v>54</v>
      </c>
      <c r="BO13" s="41">
        <f t="shared" si="30"/>
        <v>257.1</v>
      </c>
      <c r="BP13" s="39">
        <f t="shared" si="31"/>
        <v>33</v>
      </c>
      <c r="BQ13" s="213">
        <v>30</v>
      </c>
      <c r="BR13" s="213">
        <v>3581.05</v>
      </c>
      <c r="BS13" s="213">
        <v>4632.63</v>
      </c>
      <c r="BT13" s="216">
        <f t="shared" si="33"/>
        <v>129.4</v>
      </c>
      <c r="BU13" s="58">
        <f t="shared" si="34"/>
        <v>1051.58</v>
      </c>
    </row>
    <row r="14" spans="1:74" s="20" customFormat="1" ht="21.75" customHeight="1">
      <c r="A14" s="51" t="s">
        <v>77</v>
      </c>
      <c r="B14" s="52">
        <v>1522</v>
      </c>
      <c r="C14" s="53">
        <v>1419</v>
      </c>
      <c r="D14" s="40">
        <f t="shared" si="0"/>
        <v>93.23258869908015</v>
      </c>
      <c r="E14" s="39">
        <f t="shared" si="1"/>
        <v>-103</v>
      </c>
      <c r="F14" s="52">
        <v>949</v>
      </c>
      <c r="G14" s="52">
        <v>875</v>
      </c>
      <c r="H14" s="40">
        <f t="shared" si="2"/>
        <v>92.20231822971549</v>
      </c>
      <c r="I14" s="39">
        <f t="shared" si="3"/>
        <v>-74</v>
      </c>
      <c r="J14" s="52">
        <v>895</v>
      </c>
      <c r="K14" s="52">
        <v>937</v>
      </c>
      <c r="L14" s="40">
        <f t="shared" si="4"/>
        <v>104.6927374301676</v>
      </c>
      <c r="M14" s="39">
        <f t="shared" si="5"/>
        <v>42</v>
      </c>
      <c r="N14" s="54">
        <v>380</v>
      </c>
      <c r="O14" s="52">
        <v>432</v>
      </c>
      <c r="P14" s="41">
        <f t="shared" si="6"/>
        <v>113.68421052631578</v>
      </c>
      <c r="Q14" s="42">
        <f t="shared" si="7"/>
        <v>52</v>
      </c>
      <c r="R14" s="52">
        <v>207</v>
      </c>
      <c r="S14" s="54">
        <v>241</v>
      </c>
      <c r="T14" s="41">
        <f t="shared" si="8"/>
        <v>116.42512077294687</v>
      </c>
      <c r="U14" s="39">
        <f t="shared" si="9"/>
        <v>34</v>
      </c>
      <c r="V14" s="42"/>
      <c r="W14" s="42"/>
      <c r="X14" s="41" t="e">
        <f t="shared" si="10"/>
        <v>#DIV/0!</v>
      </c>
      <c r="Y14" s="42">
        <f t="shared" si="11"/>
        <v>0</v>
      </c>
      <c r="Z14" s="210">
        <v>3339</v>
      </c>
      <c r="AA14" s="52">
        <v>2936</v>
      </c>
      <c r="AB14" s="40">
        <f t="shared" si="12"/>
        <v>87.93051811919736</v>
      </c>
      <c r="AC14" s="39">
        <f t="shared" si="13"/>
        <v>-403</v>
      </c>
      <c r="AD14" s="210">
        <v>1516</v>
      </c>
      <c r="AE14" s="52">
        <v>1416</v>
      </c>
      <c r="AF14" s="40">
        <f t="shared" si="14"/>
        <v>93.40369393139841</v>
      </c>
      <c r="AG14" s="39">
        <f t="shared" si="15"/>
        <v>-100</v>
      </c>
      <c r="AH14" s="210">
        <v>1023</v>
      </c>
      <c r="AI14" s="53">
        <v>779</v>
      </c>
      <c r="AJ14" s="40">
        <f t="shared" si="16"/>
        <v>76.1485826001955</v>
      </c>
      <c r="AK14" s="39">
        <f t="shared" si="17"/>
        <v>-244</v>
      </c>
      <c r="AL14" s="52">
        <v>432</v>
      </c>
      <c r="AM14" s="52">
        <v>360</v>
      </c>
      <c r="AN14" s="41">
        <f t="shared" si="18"/>
        <v>83.33333333333334</v>
      </c>
      <c r="AO14" s="39">
        <f t="shared" si="19"/>
        <v>-72</v>
      </c>
      <c r="AP14" s="45">
        <f t="shared" si="20"/>
        <v>-2824</v>
      </c>
      <c r="AQ14" s="46">
        <f t="shared" si="21"/>
        <v>-2257</v>
      </c>
      <c r="AR14" s="46">
        <v>3802</v>
      </c>
      <c r="AS14" s="47">
        <v>3180</v>
      </c>
      <c r="AT14" s="55">
        <v>176</v>
      </c>
      <c r="AU14" s="55">
        <v>177</v>
      </c>
      <c r="AV14" s="49">
        <f t="shared" si="32"/>
        <v>100.6</v>
      </c>
      <c r="AW14" s="48">
        <f t="shared" si="22"/>
        <v>1</v>
      </c>
      <c r="AX14" s="56">
        <v>1013</v>
      </c>
      <c r="AY14" s="52">
        <v>1056</v>
      </c>
      <c r="AZ14" s="41">
        <f t="shared" si="23"/>
        <v>104.2</v>
      </c>
      <c r="BA14" s="39">
        <f t="shared" si="24"/>
        <v>43</v>
      </c>
      <c r="BB14" s="52">
        <v>544</v>
      </c>
      <c r="BC14" s="52">
        <v>496</v>
      </c>
      <c r="BD14" s="41">
        <f t="shared" si="25"/>
        <v>91.17647058823529</v>
      </c>
      <c r="BE14" s="39">
        <f t="shared" si="26"/>
        <v>-48</v>
      </c>
      <c r="BF14" s="52">
        <v>513</v>
      </c>
      <c r="BG14" s="52">
        <v>460</v>
      </c>
      <c r="BH14" s="41">
        <f t="shared" si="27"/>
        <v>89.66861598440545</v>
      </c>
      <c r="BI14" s="39">
        <f t="shared" si="28"/>
        <v>-53</v>
      </c>
      <c r="BJ14" s="57">
        <v>2110.2272727272725</v>
      </c>
      <c r="BK14" s="52">
        <v>3127.3809523809523</v>
      </c>
      <c r="BL14" s="39">
        <f t="shared" si="29"/>
        <v>1017.1536796536798</v>
      </c>
      <c r="BM14" s="52">
        <v>17</v>
      </c>
      <c r="BN14" s="52">
        <v>10</v>
      </c>
      <c r="BO14" s="41">
        <f t="shared" si="30"/>
        <v>58.8</v>
      </c>
      <c r="BP14" s="39">
        <f t="shared" si="31"/>
        <v>-7</v>
      </c>
      <c r="BQ14" s="213">
        <v>60</v>
      </c>
      <c r="BR14" s="213">
        <v>4497.65</v>
      </c>
      <c r="BS14" s="213">
        <v>5849.75</v>
      </c>
      <c r="BT14" s="216">
        <f t="shared" si="33"/>
        <v>130.1</v>
      </c>
      <c r="BU14" s="58">
        <f t="shared" si="34"/>
        <v>1352.1000000000004</v>
      </c>
      <c r="BV14" s="14"/>
    </row>
    <row r="15" spans="1:74" s="20" customFormat="1" ht="21.75" customHeight="1">
      <c r="A15" s="51" t="s">
        <v>78</v>
      </c>
      <c r="B15" s="52">
        <v>2251</v>
      </c>
      <c r="C15" s="53">
        <v>2172</v>
      </c>
      <c r="D15" s="40">
        <f t="shared" si="0"/>
        <v>96.49044868947134</v>
      </c>
      <c r="E15" s="39">
        <f t="shared" si="1"/>
        <v>-79</v>
      </c>
      <c r="F15" s="52">
        <v>1416</v>
      </c>
      <c r="G15" s="52">
        <v>1279</v>
      </c>
      <c r="H15" s="40">
        <f t="shared" si="2"/>
        <v>90.32485875706215</v>
      </c>
      <c r="I15" s="39">
        <f t="shared" si="3"/>
        <v>-137</v>
      </c>
      <c r="J15" s="52">
        <v>1128</v>
      </c>
      <c r="K15" s="52">
        <v>1412</v>
      </c>
      <c r="L15" s="40">
        <f t="shared" si="4"/>
        <v>125.177304964539</v>
      </c>
      <c r="M15" s="39">
        <f t="shared" si="5"/>
        <v>284</v>
      </c>
      <c r="N15" s="54">
        <v>573</v>
      </c>
      <c r="O15" s="52">
        <v>792</v>
      </c>
      <c r="P15" s="41">
        <f t="shared" si="6"/>
        <v>138.2198952879581</v>
      </c>
      <c r="Q15" s="42">
        <f t="shared" si="7"/>
        <v>219</v>
      </c>
      <c r="R15" s="52">
        <v>194</v>
      </c>
      <c r="S15" s="54">
        <v>216</v>
      </c>
      <c r="T15" s="41">
        <f t="shared" si="8"/>
        <v>111.34020618556701</v>
      </c>
      <c r="U15" s="39">
        <f t="shared" si="9"/>
        <v>22</v>
      </c>
      <c r="V15" s="42"/>
      <c r="W15" s="42"/>
      <c r="X15" s="41" t="e">
        <f t="shared" si="10"/>
        <v>#DIV/0!</v>
      </c>
      <c r="Y15" s="42">
        <f t="shared" si="11"/>
        <v>0</v>
      </c>
      <c r="Z15" s="210">
        <v>4592</v>
      </c>
      <c r="AA15" s="52">
        <v>5691</v>
      </c>
      <c r="AB15" s="40">
        <f t="shared" si="12"/>
        <v>123.93292682926828</v>
      </c>
      <c r="AC15" s="39">
        <f t="shared" si="13"/>
        <v>1099</v>
      </c>
      <c r="AD15" s="210">
        <v>2175</v>
      </c>
      <c r="AE15" s="52">
        <v>2135</v>
      </c>
      <c r="AF15" s="40">
        <f t="shared" si="14"/>
        <v>98.16091954022988</v>
      </c>
      <c r="AG15" s="39">
        <f t="shared" si="15"/>
        <v>-40</v>
      </c>
      <c r="AH15" s="210">
        <v>1583</v>
      </c>
      <c r="AI15" s="53">
        <v>2487</v>
      </c>
      <c r="AJ15" s="40">
        <f t="shared" si="16"/>
        <v>157.1067593177511</v>
      </c>
      <c r="AK15" s="39">
        <f t="shared" si="17"/>
        <v>904</v>
      </c>
      <c r="AL15" s="52">
        <v>922</v>
      </c>
      <c r="AM15" s="52">
        <v>581</v>
      </c>
      <c r="AN15" s="41">
        <f t="shared" si="18"/>
        <v>63.015184381778745</v>
      </c>
      <c r="AO15" s="39">
        <f t="shared" si="19"/>
        <v>-341</v>
      </c>
      <c r="AP15" s="45">
        <f t="shared" si="20"/>
        <v>-281</v>
      </c>
      <c r="AQ15" s="46">
        <f t="shared" si="21"/>
        <v>-57</v>
      </c>
      <c r="AR15" s="46">
        <v>1639</v>
      </c>
      <c r="AS15" s="47">
        <v>1439</v>
      </c>
      <c r="AT15" s="55">
        <v>228</v>
      </c>
      <c r="AU15" s="55">
        <v>270</v>
      </c>
      <c r="AV15" s="49">
        <f t="shared" si="32"/>
        <v>118.4</v>
      </c>
      <c r="AW15" s="48">
        <f t="shared" si="22"/>
        <v>42</v>
      </c>
      <c r="AX15" s="56">
        <v>1403</v>
      </c>
      <c r="AY15" s="52">
        <v>1620</v>
      </c>
      <c r="AZ15" s="41">
        <f t="shared" si="23"/>
        <v>115.5</v>
      </c>
      <c r="BA15" s="39">
        <f t="shared" si="24"/>
        <v>217</v>
      </c>
      <c r="BB15" s="52">
        <v>893</v>
      </c>
      <c r="BC15" s="52">
        <v>790</v>
      </c>
      <c r="BD15" s="41">
        <f t="shared" si="25"/>
        <v>88.46584546472565</v>
      </c>
      <c r="BE15" s="39">
        <f t="shared" si="26"/>
        <v>-103</v>
      </c>
      <c r="BF15" s="52">
        <v>761</v>
      </c>
      <c r="BG15" s="52">
        <v>713</v>
      </c>
      <c r="BH15" s="41">
        <f t="shared" si="27"/>
        <v>93.69250985545335</v>
      </c>
      <c r="BI15" s="39">
        <f t="shared" si="28"/>
        <v>-48</v>
      </c>
      <c r="BJ15" s="57">
        <v>2161.301369863014</v>
      </c>
      <c r="BK15" s="52">
        <v>2550.5070993914806</v>
      </c>
      <c r="BL15" s="39">
        <f t="shared" si="29"/>
        <v>389.2057295284667</v>
      </c>
      <c r="BM15" s="52">
        <v>23</v>
      </c>
      <c r="BN15" s="52">
        <v>35</v>
      </c>
      <c r="BO15" s="41">
        <f t="shared" si="30"/>
        <v>152.2</v>
      </c>
      <c r="BP15" s="39">
        <f t="shared" si="31"/>
        <v>12</v>
      </c>
      <c r="BQ15" s="213">
        <v>20</v>
      </c>
      <c r="BR15" s="213">
        <v>3919.57</v>
      </c>
      <c r="BS15" s="213">
        <v>4244.11</v>
      </c>
      <c r="BT15" s="216">
        <f t="shared" si="33"/>
        <v>108.3</v>
      </c>
      <c r="BU15" s="58">
        <f t="shared" si="34"/>
        <v>324.5399999999995</v>
      </c>
      <c r="BV15" s="14"/>
    </row>
    <row r="16" spans="1:74" s="20" customFormat="1" ht="21.75" customHeight="1">
      <c r="A16" s="51" t="s">
        <v>79</v>
      </c>
      <c r="B16" s="52">
        <v>2641</v>
      </c>
      <c r="C16" s="53">
        <v>2444</v>
      </c>
      <c r="D16" s="40">
        <f t="shared" si="0"/>
        <v>92.54070427868231</v>
      </c>
      <c r="E16" s="39">
        <f t="shared" si="1"/>
        <v>-197</v>
      </c>
      <c r="F16" s="52">
        <v>1726</v>
      </c>
      <c r="G16" s="52">
        <v>1584</v>
      </c>
      <c r="H16" s="40">
        <f t="shared" si="2"/>
        <v>91.77288528389339</v>
      </c>
      <c r="I16" s="39">
        <f t="shared" si="3"/>
        <v>-142</v>
      </c>
      <c r="J16" s="52">
        <v>2116</v>
      </c>
      <c r="K16" s="52">
        <v>2117</v>
      </c>
      <c r="L16" s="40">
        <f t="shared" si="4"/>
        <v>100.04725897920605</v>
      </c>
      <c r="M16" s="39">
        <f t="shared" si="5"/>
        <v>1</v>
      </c>
      <c r="N16" s="54">
        <v>1041</v>
      </c>
      <c r="O16" s="52">
        <v>1070</v>
      </c>
      <c r="P16" s="41">
        <f t="shared" si="6"/>
        <v>102.78578290105666</v>
      </c>
      <c r="Q16" s="42">
        <f t="shared" si="7"/>
        <v>29</v>
      </c>
      <c r="R16" s="52">
        <v>300</v>
      </c>
      <c r="S16" s="54">
        <v>307</v>
      </c>
      <c r="T16" s="41">
        <f t="shared" si="8"/>
        <v>102.33333333333334</v>
      </c>
      <c r="U16" s="39">
        <f t="shared" si="9"/>
        <v>7</v>
      </c>
      <c r="V16" s="42"/>
      <c r="W16" s="42"/>
      <c r="X16" s="41" t="e">
        <f t="shared" si="10"/>
        <v>#DIV/0!</v>
      </c>
      <c r="Y16" s="42">
        <f t="shared" si="11"/>
        <v>0</v>
      </c>
      <c r="Z16" s="210">
        <v>5477</v>
      </c>
      <c r="AA16" s="52">
        <v>5330</v>
      </c>
      <c r="AB16" s="40">
        <f t="shared" si="12"/>
        <v>97.31604893189703</v>
      </c>
      <c r="AC16" s="39">
        <f t="shared" si="13"/>
        <v>-147</v>
      </c>
      <c r="AD16" s="210">
        <v>2614</v>
      </c>
      <c r="AE16" s="52">
        <v>2411</v>
      </c>
      <c r="AF16" s="40">
        <f t="shared" si="14"/>
        <v>92.23412394797246</v>
      </c>
      <c r="AG16" s="39">
        <f t="shared" si="15"/>
        <v>-203</v>
      </c>
      <c r="AH16" s="210">
        <v>1411</v>
      </c>
      <c r="AI16" s="53">
        <v>1196</v>
      </c>
      <c r="AJ16" s="40">
        <f t="shared" si="16"/>
        <v>84.76257973068746</v>
      </c>
      <c r="AK16" s="39">
        <f t="shared" si="17"/>
        <v>-215</v>
      </c>
      <c r="AL16" s="52">
        <v>1004</v>
      </c>
      <c r="AM16" s="52">
        <v>928</v>
      </c>
      <c r="AN16" s="41">
        <f t="shared" si="18"/>
        <v>92.43027888446214</v>
      </c>
      <c r="AO16" s="39">
        <f t="shared" si="19"/>
        <v>-76</v>
      </c>
      <c r="AP16" s="45">
        <f t="shared" si="20"/>
        <v>-5067</v>
      </c>
      <c r="AQ16" s="46">
        <f t="shared" si="21"/>
        <v>-5133</v>
      </c>
      <c r="AR16" s="46">
        <v>6848</v>
      </c>
      <c r="AS16" s="47">
        <v>6742</v>
      </c>
      <c r="AT16" s="55">
        <v>241</v>
      </c>
      <c r="AU16" s="55">
        <v>289</v>
      </c>
      <c r="AV16" s="49">
        <f t="shared" si="32"/>
        <v>119.9</v>
      </c>
      <c r="AW16" s="48">
        <f t="shared" si="22"/>
        <v>48</v>
      </c>
      <c r="AX16" s="56">
        <v>2247</v>
      </c>
      <c r="AY16" s="52">
        <v>3006</v>
      </c>
      <c r="AZ16" s="41">
        <f t="shared" si="23"/>
        <v>133.8</v>
      </c>
      <c r="BA16" s="39">
        <f t="shared" si="24"/>
        <v>759</v>
      </c>
      <c r="BB16" s="52">
        <v>860</v>
      </c>
      <c r="BC16" s="52">
        <v>835</v>
      </c>
      <c r="BD16" s="41">
        <f t="shared" si="25"/>
        <v>97.09302325581395</v>
      </c>
      <c r="BE16" s="39">
        <f t="shared" si="26"/>
        <v>-25</v>
      </c>
      <c r="BF16" s="52">
        <v>747</v>
      </c>
      <c r="BG16" s="52">
        <v>744</v>
      </c>
      <c r="BH16" s="41">
        <f t="shared" si="27"/>
        <v>99.59839357429718</v>
      </c>
      <c r="BI16" s="39">
        <f t="shared" si="28"/>
        <v>-3</v>
      </c>
      <c r="BJ16" s="57">
        <v>2272.017353579176</v>
      </c>
      <c r="BK16" s="52">
        <v>2921.9570405727923</v>
      </c>
      <c r="BL16" s="39">
        <f t="shared" si="29"/>
        <v>649.9396869936163</v>
      </c>
      <c r="BM16" s="52">
        <v>23</v>
      </c>
      <c r="BN16" s="52">
        <v>55</v>
      </c>
      <c r="BO16" s="41">
        <f t="shared" si="30"/>
        <v>239.1</v>
      </c>
      <c r="BP16" s="39">
        <f t="shared" si="31"/>
        <v>32</v>
      </c>
      <c r="BQ16" s="213">
        <v>78</v>
      </c>
      <c r="BR16" s="213">
        <v>3902.85</v>
      </c>
      <c r="BS16" s="213">
        <v>4275.49</v>
      </c>
      <c r="BT16" s="216">
        <f t="shared" si="33"/>
        <v>109.5</v>
      </c>
      <c r="BU16" s="58">
        <f t="shared" si="34"/>
        <v>372.6399999999999</v>
      </c>
      <c r="BV16" s="14"/>
    </row>
    <row r="17" spans="1:74" s="20" customFormat="1" ht="21.75" customHeight="1">
      <c r="A17" s="51" t="s">
        <v>80</v>
      </c>
      <c r="B17" s="52">
        <v>2895</v>
      </c>
      <c r="C17" s="53">
        <v>2613</v>
      </c>
      <c r="D17" s="40">
        <f t="shared" si="0"/>
        <v>90.25906735751296</v>
      </c>
      <c r="E17" s="39">
        <f t="shared" si="1"/>
        <v>-282</v>
      </c>
      <c r="F17" s="52">
        <v>1960</v>
      </c>
      <c r="G17" s="52">
        <v>1545</v>
      </c>
      <c r="H17" s="40">
        <f t="shared" si="2"/>
        <v>78.8265306122449</v>
      </c>
      <c r="I17" s="39">
        <f t="shared" si="3"/>
        <v>-415</v>
      </c>
      <c r="J17" s="52">
        <v>1532</v>
      </c>
      <c r="K17" s="52">
        <v>1583</v>
      </c>
      <c r="L17" s="40">
        <f t="shared" si="4"/>
        <v>103.32898172323759</v>
      </c>
      <c r="M17" s="39">
        <f t="shared" si="5"/>
        <v>51</v>
      </c>
      <c r="N17" s="54">
        <v>387</v>
      </c>
      <c r="O17" s="52">
        <v>561</v>
      </c>
      <c r="P17" s="41">
        <f t="shared" si="6"/>
        <v>144.9612403100775</v>
      </c>
      <c r="Q17" s="42">
        <f t="shared" si="7"/>
        <v>174</v>
      </c>
      <c r="R17" s="52">
        <v>405</v>
      </c>
      <c r="S17" s="54">
        <v>406</v>
      </c>
      <c r="T17" s="41">
        <f t="shared" si="8"/>
        <v>100.24691358024691</v>
      </c>
      <c r="U17" s="39">
        <f t="shared" si="9"/>
        <v>1</v>
      </c>
      <c r="V17" s="42"/>
      <c r="W17" s="42"/>
      <c r="X17" s="41" t="e">
        <f t="shared" si="10"/>
        <v>#DIV/0!</v>
      </c>
      <c r="Y17" s="42">
        <f t="shared" si="11"/>
        <v>0</v>
      </c>
      <c r="Z17" s="210">
        <v>6833</v>
      </c>
      <c r="AA17" s="52">
        <v>6697</v>
      </c>
      <c r="AB17" s="40">
        <f t="shared" si="12"/>
        <v>98.00965900775648</v>
      </c>
      <c r="AC17" s="39">
        <f t="shared" si="13"/>
        <v>-136</v>
      </c>
      <c r="AD17" s="210">
        <v>2890</v>
      </c>
      <c r="AE17" s="52">
        <v>2598</v>
      </c>
      <c r="AF17" s="40">
        <f t="shared" si="14"/>
        <v>89.8961937716263</v>
      </c>
      <c r="AG17" s="39">
        <f t="shared" si="15"/>
        <v>-292</v>
      </c>
      <c r="AH17" s="210">
        <v>2502</v>
      </c>
      <c r="AI17" s="53">
        <v>1915</v>
      </c>
      <c r="AJ17" s="40">
        <f t="shared" si="16"/>
        <v>76.53876898481215</v>
      </c>
      <c r="AK17" s="39">
        <f t="shared" si="17"/>
        <v>-587</v>
      </c>
      <c r="AL17" s="52">
        <v>818</v>
      </c>
      <c r="AM17" s="52">
        <v>849</v>
      </c>
      <c r="AN17" s="41">
        <f t="shared" si="18"/>
        <v>103.78973105134475</v>
      </c>
      <c r="AO17" s="39">
        <f t="shared" si="19"/>
        <v>31</v>
      </c>
      <c r="AP17" s="45">
        <f t="shared" si="20"/>
        <v>-731</v>
      </c>
      <c r="AQ17" s="46">
        <f t="shared" si="21"/>
        <v>-574</v>
      </c>
      <c r="AR17" s="46">
        <v>2558</v>
      </c>
      <c r="AS17" s="47">
        <v>2252</v>
      </c>
      <c r="AT17" s="55">
        <v>253</v>
      </c>
      <c r="AU17" s="55">
        <v>303</v>
      </c>
      <c r="AV17" s="49">
        <f t="shared" si="32"/>
        <v>119.8</v>
      </c>
      <c r="AW17" s="48">
        <f t="shared" si="22"/>
        <v>50</v>
      </c>
      <c r="AX17" s="56">
        <v>1807</v>
      </c>
      <c r="AY17" s="52">
        <v>2345</v>
      </c>
      <c r="AZ17" s="41">
        <f t="shared" si="23"/>
        <v>129.8</v>
      </c>
      <c r="BA17" s="39">
        <f t="shared" si="24"/>
        <v>538</v>
      </c>
      <c r="BB17" s="52">
        <v>1068</v>
      </c>
      <c r="BC17" s="52">
        <v>935</v>
      </c>
      <c r="BD17" s="41">
        <f t="shared" si="25"/>
        <v>87.54681647940075</v>
      </c>
      <c r="BE17" s="39">
        <f t="shared" si="26"/>
        <v>-133</v>
      </c>
      <c r="BF17" s="52">
        <v>957</v>
      </c>
      <c r="BG17" s="52">
        <v>841</v>
      </c>
      <c r="BH17" s="41">
        <f t="shared" si="27"/>
        <v>87.87878787878788</v>
      </c>
      <c r="BI17" s="39">
        <f t="shared" si="28"/>
        <v>-116</v>
      </c>
      <c r="BJ17" s="57">
        <v>2339.861351819757</v>
      </c>
      <c r="BK17" s="52">
        <v>3059.3333333333335</v>
      </c>
      <c r="BL17" s="39">
        <f t="shared" si="29"/>
        <v>719.4719815135763</v>
      </c>
      <c r="BM17" s="52">
        <v>48</v>
      </c>
      <c r="BN17" s="52">
        <v>39</v>
      </c>
      <c r="BO17" s="41">
        <f t="shared" si="30"/>
        <v>81.3</v>
      </c>
      <c r="BP17" s="39">
        <f t="shared" si="31"/>
        <v>-9</v>
      </c>
      <c r="BQ17" s="213">
        <v>197</v>
      </c>
      <c r="BR17" s="213">
        <v>3354.06</v>
      </c>
      <c r="BS17" s="213">
        <v>4284.03</v>
      </c>
      <c r="BT17" s="216">
        <f t="shared" si="33"/>
        <v>127.7</v>
      </c>
      <c r="BU17" s="58">
        <f t="shared" si="34"/>
        <v>929.9699999999998</v>
      </c>
      <c r="BV17" s="14"/>
    </row>
    <row r="18" spans="1:74" s="20" customFormat="1" ht="21.75" customHeight="1">
      <c r="A18" s="51" t="s">
        <v>81</v>
      </c>
      <c r="B18" s="52">
        <v>1413</v>
      </c>
      <c r="C18" s="53">
        <v>1351</v>
      </c>
      <c r="D18" s="40">
        <f t="shared" si="0"/>
        <v>95.61217268223638</v>
      </c>
      <c r="E18" s="39">
        <f t="shared" si="1"/>
        <v>-62</v>
      </c>
      <c r="F18" s="52">
        <v>972</v>
      </c>
      <c r="G18" s="52">
        <v>1013</v>
      </c>
      <c r="H18" s="40">
        <f t="shared" si="2"/>
        <v>104.21810699588477</v>
      </c>
      <c r="I18" s="39">
        <f t="shared" si="3"/>
        <v>41</v>
      </c>
      <c r="J18" s="52">
        <v>767</v>
      </c>
      <c r="K18" s="52">
        <v>772</v>
      </c>
      <c r="L18" s="40">
        <f t="shared" si="4"/>
        <v>100.65189048239895</v>
      </c>
      <c r="M18" s="39">
        <f t="shared" si="5"/>
        <v>5</v>
      </c>
      <c r="N18" s="54">
        <v>145</v>
      </c>
      <c r="O18" s="52">
        <v>238</v>
      </c>
      <c r="P18" s="41">
        <f t="shared" si="6"/>
        <v>164.13793103448276</v>
      </c>
      <c r="Q18" s="42">
        <f t="shared" si="7"/>
        <v>93</v>
      </c>
      <c r="R18" s="52">
        <v>200</v>
      </c>
      <c r="S18" s="54">
        <v>200</v>
      </c>
      <c r="T18" s="41">
        <f t="shared" si="8"/>
        <v>100</v>
      </c>
      <c r="U18" s="39">
        <f t="shared" si="9"/>
        <v>0</v>
      </c>
      <c r="V18" s="42"/>
      <c r="W18" s="42"/>
      <c r="X18" s="41" t="e">
        <f t="shared" si="10"/>
        <v>#DIV/0!</v>
      </c>
      <c r="Y18" s="42">
        <f t="shared" si="11"/>
        <v>0</v>
      </c>
      <c r="Z18" s="210">
        <v>3579</v>
      </c>
      <c r="AA18" s="52">
        <v>3599</v>
      </c>
      <c r="AB18" s="40">
        <f t="shared" si="12"/>
        <v>100.55881531153955</v>
      </c>
      <c r="AC18" s="39">
        <f t="shared" si="13"/>
        <v>20</v>
      </c>
      <c r="AD18" s="210">
        <v>1400</v>
      </c>
      <c r="AE18" s="52">
        <v>1337</v>
      </c>
      <c r="AF18" s="40">
        <f t="shared" si="14"/>
        <v>95.5</v>
      </c>
      <c r="AG18" s="39">
        <f t="shared" si="15"/>
        <v>-63</v>
      </c>
      <c r="AH18" s="210">
        <v>1844</v>
      </c>
      <c r="AI18" s="53">
        <v>1412</v>
      </c>
      <c r="AJ18" s="40">
        <f t="shared" si="16"/>
        <v>76.57266811279827</v>
      </c>
      <c r="AK18" s="39">
        <f t="shared" si="17"/>
        <v>-432</v>
      </c>
      <c r="AL18" s="52">
        <v>458</v>
      </c>
      <c r="AM18" s="52">
        <v>472</v>
      </c>
      <c r="AN18" s="41">
        <f t="shared" si="18"/>
        <v>103.05676855895196</v>
      </c>
      <c r="AO18" s="39">
        <f t="shared" si="19"/>
        <v>14</v>
      </c>
      <c r="AP18" s="45">
        <f t="shared" si="20"/>
        <v>-2321</v>
      </c>
      <c r="AQ18" s="46">
        <f t="shared" si="21"/>
        <v>-2524</v>
      </c>
      <c r="AR18" s="46">
        <v>3396</v>
      </c>
      <c r="AS18" s="47">
        <v>3463</v>
      </c>
      <c r="AT18" s="55">
        <v>137</v>
      </c>
      <c r="AU18" s="55">
        <v>180</v>
      </c>
      <c r="AV18" s="49">
        <f t="shared" si="32"/>
        <v>131.4</v>
      </c>
      <c r="AW18" s="48">
        <f t="shared" si="22"/>
        <v>43</v>
      </c>
      <c r="AX18" s="56">
        <v>847</v>
      </c>
      <c r="AY18" s="52">
        <v>890</v>
      </c>
      <c r="AZ18" s="41">
        <f t="shared" si="23"/>
        <v>105.1</v>
      </c>
      <c r="BA18" s="39">
        <f t="shared" si="24"/>
        <v>43</v>
      </c>
      <c r="BB18" s="52">
        <v>338</v>
      </c>
      <c r="BC18" s="52">
        <v>412</v>
      </c>
      <c r="BD18" s="41">
        <f t="shared" si="25"/>
        <v>121.89349112426035</v>
      </c>
      <c r="BE18" s="39">
        <f t="shared" si="26"/>
        <v>74</v>
      </c>
      <c r="BF18" s="52">
        <v>240</v>
      </c>
      <c r="BG18" s="52">
        <v>342</v>
      </c>
      <c r="BH18" s="41">
        <f t="shared" si="27"/>
        <v>142.5</v>
      </c>
      <c r="BI18" s="39">
        <f t="shared" si="28"/>
        <v>102</v>
      </c>
      <c r="BJ18" s="57">
        <v>1627.710843373494</v>
      </c>
      <c r="BK18" s="52">
        <v>2718.103448275862</v>
      </c>
      <c r="BL18" s="39">
        <f t="shared" si="29"/>
        <v>1090.3926049023678</v>
      </c>
      <c r="BM18" s="52">
        <v>7</v>
      </c>
      <c r="BN18" s="52">
        <v>3</v>
      </c>
      <c r="BO18" s="41">
        <f t="shared" si="30"/>
        <v>42.9</v>
      </c>
      <c r="BP18" s="39">
        <f t="shared" si="31"/>
        <v>-4</v>
      </c>
      <c r="BQ18" s="213">
        <v>65</v>
      </c>
      <c r="BR18" s="213">
        <v>3648.57</v>
      </c>
      <c r="BS18" s="213">
        <v>5011.33</v>
      </c>
      <c r="BT18" s="216">
        <f t="shared" si="33"/>
        <v>137.4</v>
      </c>
      <c r="BU18" s="58">
        <f t="shared" si="34"/>
        <v>1362.7599999999998</v>
      </c>
      <c r="BV18" s="14"/>
    </row>
    <row r="19" spans="1:74" s="20" customFormat="1" ht="21.75" customHeight="1">
      <c r="A19" s="51" t="s">
        <v>82</v>
      </c>
      <c r="B19" s="52">
        <v>1043</v>
      </c>
      <c r="C19" s="53">
        <v>999</v>
      </c>
      <c r="D19" s="40">
        <f t="shared" si="0"/>
        <v>95.78139980824545</v>
      </c>
      <c r="E19" s="39">
        <f t="shared" si="1"/>
        <v>-44</v>
      </c>
      <c r="F19" s="52">
        <v>645</v>
      </c>
      <c r="G19" s="52">
        <v>593</v>
      </c>
      <c r="H19" s="40">
        <f t="shared" si="2"/>
        <v>91.93798449612403</v>
      </c>
      <c r="I19" s="39">
        <f t="shared" si="3"/>
        <v>-52</v>
      </c>
      <c r="J19" s="52">
        <v>730</v>
      </c>
      <c r="K19" s="52">
        <v>758</v>
      </c>
      <c r="L19" s="40">
        <f t="shared" si="4"/>
        <v>103.83561643835617</v>
      </c>
      <c r="M19" s="39">
        <f t="shared" si="5"/>
        <v>28</v>
      </c>
      <c r="N19" s="54">
        <v>403</v>
      </c>
      <c r="O19" s="52">
        <v>429</v>
      </c>
      <c r="P19" s="41">
        <f t="shared" si="6"/>
        <v>106.4516129032258</v>
      </c>
      <c r="Q19" s="42">
        <f t="shared" si="7"/>
        <v>26</v>
      </c>
      <c r="R19" s="52">
        <v>105</v>
      </c>
      <c r="S19" s="54">
        <v>149</v>
      </c>
      <c r="T19" s="41">
        <f t="shared" si="8"/>
        <v>141.9047619047619</v>
      </c>
      <c r="U19" s="39">
        <f t="shared" si="9"/>
        <v>44</v>
      </c>
      <c r="V19" s="42"/>
      <c r="W19" s="42"/>
      <c r="X19" s="41" t="e">
        <f t="shared" si="10"/>
        <v>#DIV/0!</v>
      </c>
      <c r="Y19" s="42">
        <f t="shared" si="11"/>
        <v>0</v>
      </c>
      <c r="Z19" s="210">
        <v>5576</v>
      </c>
      <c r="AA19" s="52">
        <v>10678</v>
      </c>
      <c r="AB19" s="40">
        <f t="shared" si="12"/>
        <v>191.49928263988522</v>
      </c>
      <c r="AC19" s="39">
        <f t="shared" si="13"/>
        <v>5102</v>
      </c>
      <c r="AD19" s="210">
        <v>1043</v>
      </c>
      <c r="AE19" s="52">
        <v>996</v>
      </c>
      <c r="AF19" s="40">
        <f t="shared" si="14"/>
        <v>95.49376797698945</v>
      </c>
      <c r="AG19" s="39">
        <f t="shared" si="15"/>
        <v>-47</v>
      </c>
      <c r="AH19" s="210">
        <v>3765</v>
      </c>
      <c r="AI19" s="53">
        <v>8092</v>
      </c>
      <c r="AJ19" s="40">
        <f t="shared" si="16"/>
        <v>214.9269588313413</v>
      </c>
      <c r="AK19" s="39">
        <f t="shared" si="17"/>
        <v>4327</v>
      </c>
      <c r="AL19" s="52">
        <v>492</v>
      </c>
      <c r="AM19" s="52">
        <v>465</v>
      </c>
      <c r="AN19" s="41">
        <f t="shared" si="18"/>
        <v>94.51219512195121</v>
      </c>
      <c r="AO19" s="39">
        <f t="shared" si="19"/>
        <v>-27</v>
      </c>
      <c r="AP19" s="45">
        <f t="shared" si="20"/>
        <v>-3926</v>
      </c>
      <c r="AQ19" s="46">
        <f t="shared" si="21"/>
        <v>-3874</v>
      </c>
      <c r="AR19" s="46">
        <v>4563</v>
      </c>
      <c r="AS19" s="47">
        <v>4514</v>
      </c>
      <c r="AT19" s="55">
        <v>132</v>
      </c>
      <c r="AU19" s="55">
        <v>146</v>
      </c>
      <c r="AV19" s="49">
        <f t="shared" si="32"/>
        <v>110.6</v>
      </c>
      <c r="AW19" s="48">
        <f t="shared" si="22"/>
        <v>14</v>
      </c>
      <c r="AX19" s="56">
        <v>741</v>
      </c>
      <c r="AY19" s="52">
        <v>802</v>
      </c>
      <c r="AZ19" s="41">
        <f t="shared" si="23"/>
        <v>108.2</v>
      </c>
      <c r="BA19" s="39">
        <f t="shared" si="24"/>
        <v>61</v>
      </c>
      <c r="BB19" s="52">
        <v>406</v>
      </c>
      <c r="BC19" s="52">
        <v>359</v>
      </c>
      <c r="BD19" s="41">
        <f t="shared" si="25"/>
        <v>88.42364532019704</v>
      </c>
      <c r="BE19" s="39">
        <f t="shared" si="26"/>
        <v>-47</v>
      </c>
      <c r="BF19" s="52">
        <v>317</v>
      </c>
      <c r="BG19" s="52">
        <v>303</v>
      </c>
      <c r="BH19" s="41">
        <f t="shared" si="27"/>
        <v>95.58359621451105</v>
      </c>
      <c r="BI19" s="39">
        <f t="shared" si="28"/>
        <v>-14</v>
      </c>
      <c r="BJ19" s="57">
        <v>1830.6590257879657</v>
      </c>
      <c r="BK19" s="52">
        <v>2781.25</v>
      </c>
      <c r="BL19" s="39">
        <f t="shared" si="29"/>
        <v>950.5909742120343</v>
      </c>
      <c r="BM19" s="52">
        <v>2</v>
      </c>
      <c r="BN19" s="52">
        <v>1</v>
      </c>
      <c r="BO19" s="41">
        <f t="shared" si="30"/>
        <v>50</v>
      </c>
      <c r="BP19" s="39">
        <f t="shared" si="31"/>
        <v>-1</v>
      </c>
      <c r="BQ19" s="213">
        <v>33</v>
      </c>
      <c r="BR19" s="213">
        <v>3346.5</v>
      </c>
      <c r="BS19" s="213">
        <v>4000</v>
      </c>
      <c r="BT19" s="216">
        <f t="shared" si="33"/>
        <v>119.5</v>
      </c>
      <c r="BU19" s="58">
        <f t="shared" si="34"/>
        <v>653.5</v>
      </c>
      <c r="BV19" s="14"/>
    </row>
    <row r="20" spans="1:74" s="59" customFormat="1" ht="21.75" customHeight="1">
      <c r="A20" s="58" t="s">
        <v>83</v>
      </c>
      <c r="B20" s="52">
        <v>2113</v>
      </c>
      <c r="C20" s="53">
        <v>2065</v>
      </c>
      <c r="D20" s="40">
        <f t="shared" si="0"/>
        <v>97.72834831992428</v>
      </c>
      <c r="E20" s="39">
        <f t="shared" si="1"/>
        <v>-48</v>
      </c>
      <c r="F20" s="52">
        <v>1465</v>
      </c>
      <c r="G20" s="52">
        <v>1443</v>
      </c>
      <c r="H20" s="40">
        <f t="shared" si="2"/>
        <v>98.49829351535836</v>
      </c>
      <c r="I20" s="39">
        <f t="shared" si="3"/>
        <v>-22</v>
      </c>
      <c r="J20" s="52">
        <v>1482</v>
      </c>
      <c r="K20" s="52">
        <v>1285</v>
      </c>
      <c r="L20" s="40">
        <f t="shared" si="4"/>
        <v>86.70715249662618</v>
      </c>
      <c r="M20" s="39">
        <f t="shared" si="5"/>
        <v>-197</v>
      </c>
      <c r="N20" s="54">
        <v>770</v>
      </c>
      <c r="O20" s="52">
        <v>504</v>
      </c>
      <c r="P20" s="41">
        <f t="shared" si="6"/>
        <v>65.45454545454545</v>
      </c>
      <c r="Q20" s="42">
        <f t="shared" si="7"/>
        <v>-266</v>
      </c>
      <c r="R20" s="52">
        <v>102</v>
      </c>
      <c r="S20" s="54">
        <v>105</v>
      </c>
      <c r="T20" s="41">
        <f t="shared" si="8"/>
        <v>102.94117647058823</v>
      </c>
      <c r="U20" s="39">
        <f t="shared" si="9"/>
        <v>3</v>
      </c>
      <c r="V20" s="42"/>
      <c r="W20" s="42"/>
      <c r="X20" s="41" t="e">
        <f t="shared" si="10"/>
        <v>#DIV/0!</v>
      </c>
      <c r="Y20" s="42" t="s">
        <v>8</v>
      </c>
      <c r="Z20" s="210">
        <v>4288</v>
      </c>
      <c r="AA20" s="52">
        <v>4041</v>
      </c>
      <c r="AB20" s="40">
        <f t="shared" si="12"/>
        <v>94.23973880597015</v>
      </c>
      <c r="AC20" s="39">
        <f t="shared" si="13"/>
        <v>-247</v>
      </c>
      <c r="AD20" s="210">
        <v>2034</v>
      </c>
      <c r="AE20" s="52">
        <v>1987</v>
      </c>
      <c r="AF20" s="40">
        <f t="shared" si="14"/>
        <v>97.68928220255654</v>
      </c>
      <c r="AG20" s="39">
        <f t="shared" si="15"/>
        <v>-47</v>
      </c>
      <c r="AH20" s="210">
        <v>1116</v>
      </c>
      <c r="AI20" s="53">
        <v>1179</v>
      </c>
      <c r="AJ20" s="40">
        <f t="shared" si="16"/>
        <v>105.64516129032258</v>
      </c>
      <c r="AK20" s="39">
        <f t="shared" si="17"/>
        <v>63</v>
      </c>
      <c r="AL20" s="52">
        <v>601</v>
      </c>
      <c r="AM20" s="52">
        <v>587</v>
      </c>
      <c r="AN20" s="41">
        <f t="shared" si="18"/>
        <v>97.67054908485858</v>
      </c>
      <c r="AO20" s="39">
        <f t="shared" si="19"/>
        <v>-14</v>
      </c>
      <c r="AP20" s="45">
        <f t="shared" si="20"/>
        <v>-906</v>
      </c>
      <c r="AQ20" s="46">
        <f t="shared" si="21"/>
        <v>-1268</v>
      </c>
      <c r="AR20" s="46">
        <v>2397</v>
      </c>
      <c r="AS20" s="47">
        <v>2796</v>
      </c>
      <c r="AT20" s="55">
        <v>197</v>
      </c>
      <c r="AU20" s="55">
        <v>200</v>
      </c>
      <c r="AV20" s="49">
        <f t="shared" si="32"/>
        <v>101.5</v>
      </c>
      <c r="AW20" s="48">
        <f t="shared" si="22"/>
        <v>3</v>
      </c>
      <c r="AX20" s="56">
        <v>1346</v>
      </c>
      <c r="AY20" s="52">
        <v>1292</v>
      </c>
      <c r="AZ20" s="41">
        <f t="shared" si="23"/>
        <v>96</v>
      </c>
      <c r="BA20" s="39">
        <f t="shared" si="24"/>
        <v>-54</v>
      </c>
      <c r="BB20" s="52">
        <v>622</v>
      </c>
      <c r="BC20" s="52">
        <v>537</v>
      </c>
      <c r="BD20" s="41">
        <f t="shared" si="25"/>
        <v>86.33440514469454</v>
      </c>
      <c r="BE20" s="39">
        <f t="shared" si="26"/>
        <v>-85</v>
      </c>
      <c r="BF20" s="52">
        <v>507</v>
      </c>
      <c r="BG20" s="52">
        <v>452</v>
      </c>
      <c r="BH20" s="41">
        <f t="shared" si="27"/>
        <v>89.15187376725838</v>
      </c>
      <c r="BI20" s="39">
        <f t="shared" si="28"/>
        <v>-55</v>
      </c>
      <c r="BJ20" s="57">
        <v>1922.680412371134</v>
      </c>
      <c r="BK20" s="52">
        <v>2533.7047353760445</v>
      </c>
      <c r="BL20" s="39">
        <f t="shared" si="29"/>
        <v>611.0243230049105</v>
      </c>
      <c r="BM20" s="52">
        <v>11</v>
      </c>
      <c r="BN20" s="52">
        <v>24</v>
      </c>
      <c r="BO20" s="41">
        <f t="shared" si="30"/>
        <v>218.2</v>
      </c>
      <c r="BP20" s="39">
        <f t="shared" si="31"/>
        <v>13</v>
      </c>
      <c r="BQ20" s="213">
        <v>61</v>
      </c>
      <c r="BR20" s="213">
        <v>3363.55</v>
      </c>
      <c r="BS20" s="213">
        <v>4268.96</v>
      </c>
      <c r="BT20" s="216">
        <f t="shared" si="33"/>
        <v>126.9</v>
      </c>
      <c r="BU20" s="58">
        <f t="shared" si="34"/>
        <v>905.4099999999999</v>
      </c>
      <c r="BV20" s="14"/>
    </row>
    <row r="21" spans="1:74" s="20" customFormat="1" ht="21.75" customHeight="1">
      <c r="A21" s="51" t="s">
        <v>84</v>
      </c>
      <c r="B21" s="52">
        <v>2201</v>
      </c>
      <c r="C21" s="53">
        <v>2362</v>
      </c>
      <c r="D21" s="40">
        <f t="shared" si="0"/>
        <v>107.3148568832349</v>
      </c>
      <c r="E21" s="39">
        <f t="shared" si="1"/>
        <v>161</v>
      </c>
      <c r="F21" s="52">
        <v>1351</v>
      </c>
      <c r="G21" s="52">
        <v>1291</v>
      </c>
      <c r="H21" s="40">
        <f t="shared" si="2"/>
        <v>95.55884529977794</v>
      </c>
      <c r="I21" s="39">
        <f t="shared" si="3"/>
        <v>-60</v>
      </c>
      <c r="J21" s="52">
        <v>952</v>
      </c>
      <c r="K21" s="52">
        <v>1157</v>
      </c>
      <c r="L21" s="40">
        <f t="shared" si="4"/>
        <v>121.53361344537814</v>
      </c>
      <c r="M21" s="39">
        <f t="shared" si="5"/>
        <v>205</v>
      </c>
      <c r="N21" s="54">
        <v>119</v>
      </c>
      <c r="O21" s="52">
        <v>105</v>
      </c>
      <c r="P21" s="41">
        <f t="shared" si="6"/>
        <v>88.23529411764706</v>
      </c>
      <c r="Q21" s="42">
        <f t="shared" si="7"/>
        <v>-14</v>
      </c>
      <c r="R21" s="52">
        <v>330</v>
      </c>
      <c r="S21" s="54">
        <v>339</v>
      </c>
      <c r="T21" s="41">
        <f t="shared" si="8"/>
        <v>102.72727272727273</v>
      </c>
      <c r="U21" s="39">
        <f t="shared" si="9"/>
        <v>9</v>
      </c>
      <c r="V21" s="42"/>
      <c r="W21" s="42"/>
      <c r="X21" s="41" t="e">
        <f t="shared" si="10"/>
        <v>#DIV/0!</v>
      </c>
      <c r="Y21" s="42">
        <f aca="true" t="shared" si="35" ref="Y21:Y34">W21-V21</f>
        <v>0</v>
      </c>
      <c r="Z21" s="210">
        <v>3045</v>
      </c>
      <c r="AA21" s="52">
        <v>3202</v>
      </c>
      <c r="AB21" s="40">
        <f t="shared" si="12"/>
        <v>105.1559934318555</v>
      </c>
      <c r="AC21" s="39">
        <f t="shared" si="13"/>
        <v>157</v>
      </c>
      <c r="AD21" s="210">
        <v>2169</v>
      </c>
      <c r="AE21" s="52">
        <v>2353</v>
      </c>
      <c r="AF21" s="40">
        <f t="shared" si="14"/>
        <v>108.48317196864915</v>
      </c>
      <c r="AG21" s="39">
        <f t="shared" si="15"/>
        <v>184</v>
      </c>
      <c r="AH21" s="210">
        <v>447</v>
      </c>
      <c r="AI21" s="53">
        <v>483</v>
      </c>
      <c r="AJ21" s="40">
        <f t="shared" si="16"/>
        <v>108.0536912751678</v>
      </c>
      <c r="AK21" s="39">
        <f t="shared" si="17"/>
        <v>36</v>
      </c>
      <c r="AL21" s="52">
        <v>433</v>
      </c>
      <c r="AM21" s="52">
        <v>509</v>
      </c>
      <c r="AN21" s="41">
        <f t="shared" si="18"/>
        <v>117.55196304849885</v>
      </c>
      <c r="AO21" s="39">
        <f t="shared" si="19"/>
        <v>76</v>
      </c>
      <c r="AP21" s="45">
        <f t="shared" si="20"/>
        <v>-4245</v>
      </c>
      <c r="AQ21" s="46">
        <f t="shared" si="21"/>
        <v>-3300</v>
      </c>
      <c r="AR21" s="46">
        <v>5375</v>
      </c>
      <c r="AS21" s="47">
        <v>4751</v>
      </c>
      <c r="AT21" s="55">
        <v>122</v>
      </c>
      <c r="AU21" s="55">
        <v>163</v>
      </c>
      <c r="AV21" s="49">
        <f t="shared" si="32"/>
        <v>133.6</v>
      </c>
      <c r="AW21" s="48">
        <f t="shared" si="22"/>
        <v>41</v>
      </c>
      <c r="AX21" s="56">
        <v>981</v>
      </c>
      <c r="AY21" s="52">
        <v>1322</v>
      </c>
      <c r="AZ21" s="41">
        <f t="shared" si="23"/>
        <v>134.8</v>
      </c>
      <c r="BA21" s="39">
        <f t="shared" si="24"/>
        <v>341</v>
      </c>
      <c r="BB21" s="52">
        <v>1071</v>
      </c>
      <c r="BC21" s="52">
        <v>911</v>
      </c>
      <c r="BD21" s="41">
        <f t="shared" si="25"/>
        <v>85.06069094304388</v>
      </c>
      <c r="BE21" s="39">
        <f t="shared" si="26"/>
        <v>-160</v>
      </c>
      <c r="BF21" s="52">
        <v>968</v>
      </c>
      <c r="BG21" s="52">
        <v>833</v>
      </c>
      <c r="BH21" s="41">
        <f t="shared" si="27"/>
        <v>86.05371900826447</v>
      </c>
      <c r="BI21" s="39">
        <f t="shared" si="28"/>
        <v>-135</v>
      </c>
      <c r="BJ21" s="57">
        <v>4354.603174603175</v>
      </c>
      <c r="BK21" s="52">
        <v>4550</v>
      </c>
      <c r="BL21" s="39">
        <f t="shared" si="29"/>
        <v>195.39682539682508</v>
      </c>
      <c r="BM21" s="52">
        <v>12</v>
      </c>
      <c r="BN21" s="52">
        <v>37</v>
      </c>
      <c r="BO21" s="41">
        <f t="shared" si="30"/>
        <v>308.3</v>
      </c>
      <c r="BP21" s="39">
        <f t="shared" si="31"/>
        <v>25</v>
      </c>
      <c r="BQ21" s="213">
        <v>207</v>
      </c>
      <c r="BR21" s="213">
        <v>4878.67</v>
      </c>
      <c r="BS21" s="213">
        <v>4720.26</v>
      </c>
      <c r="BT21" s="216">
        <f t="shared" si="33"/>
        <v>96.8</v>
      </c>
      <c r="BU21" s="58">
        <f t="shared" si="34"/>
        <v>-158.40999999999985</v>
      </c>
      <c r="BV21" s="14"/>
    </row>
    <row r="22" spans="1:74" s="20" customFormat="1" ht="21.75" customHeight="1">
      <c r="A22" s="51" t="s">
        <v>85</v>
      </c>
      <c r="B22" s="52">
        <v>3730</v>
      </c>
      <c r="C22" s="53">
        <v>3452</v>
      </c>
      <c r="D22" s="40">
        <f t="shared" si="0"/>
        <v>92.54691689008044</v>
      </c>
      <c r="E22" s="39">
        <f t="shared" si="1"/>
        <v>-278</v>
      </c>
      <c r="F22" s="52">
        <v>2139</v>
      </c>
      <c r="G22" s="52">
        <v>1851</v>
      </c>
      <c r="H22" s="40">
        <f t="shared" si="2"/>
        <v>86.53576437587658</v>
      </c>
      <c r="I22" s="39">
        <f t="shared" si="3"/>
        <v>-288</v>
      </c>
      <c r="J22" s="52">
        <v>2049</v>
      </c>
      <c r="K22" s="52">
        <v>2175</v>
      </c>
      <c r="L22" s="40">
        <f t="shared" si="4"/>
        <v>106.1493411420205</v>
      </c>
      <c r="M22" s="39">
        <f t="shared" si="5"/>
        <v>126</v>
      </c>
      <c r="N22" s="54">
        <v>678</v>
      </c>
      <c r="O22" s="52">
        <v>727</v>
      </c>
      <c r="P22" s="41">
        <f t="shared" si="6"/>
        <v>107.22713864306786</v>
      </c>
      <c r="Q22" s="42">
        <f t="shared" si="7"/>
        <v>49</v>
      </c>
      <c r="R22" s="52">
        <v>461</v>
      </c>
      <c r="S22" s="54">
        <v>479</v>
      </c>
      <c r="T22" s="41">
        <f t="shared" si="8"/>
        <v>103.90455531453362</v>
      </c>
      <c r="U22" s="39">
        <f t="shared" si="9"/>
        <v>18</v>
      </c>
      <c r="V22" s="42"/>
      <c r="W22" s="42"/>
      <c r="X22" s="41" t="e">
        <f t="shared" si="10"/>
        <v>#DIV/0!</v>
      </c>
      <c r="Y22" s="42">
        <f t="shared" si="35"/>
        <v>0</v>
      </c>
      <c r="Z22" s="210">
        <v>8904</v>
      </c>
      <c r="AA22" s="52">
        <v>10993</v>
      </c>
      <c r="AB22" s="40">
        <f t="shared" si="12"/>
        <v>123.4613656783468</v>
      </c>
      <c r="AC22" s="39">
        <f t="shared" si="13"/>
        <v>2089</v>
      </c>
      <c r="AD22" s="210">
        <v>3708</v>
      </c>
      <c r="AE22" s="52">
        <v>3414</v>
      </c>
      <c r="AF22" s="40">
        <f t="shared" si="14"/>
        <v>92.07119741100324</v>
      </c>
      <c r="AG22" s="39">
        <f t="shared" si="15"/>
        <v>-294</v>
      </c>
      <c r="AH22" s="210">
        <v>3718</v>
      </c>
      <c r="AI22" s="53">
        <v>5650</v>
      </c>
      <c r="AJ22" s="40">
        <f t="shared" si="16"/>
        <v>151.96342119419043</v>
      </c>
      <c r="AK22" s="39">
        <f t="shared" si="17"/>
        <v>1932</v>
      </c>
      <c r="AL22" s="52">
        <v>671</v>
      </c>
      <c r="AM22" s="52">
        <v>808</v>
      </c>
      <c r="AN22" s="41">
        <f t="shared" si="18"/>
        <v>120.41728763040238</v>
      </c>
      <c r="AO22" s="39">
        <f t="shared" si="19"/>
        <v>137</v>
      </c>
      <c r="AP22" s="45">
        <f t="shared" si="20"/>
        <v>-1644</v>
      </c>
      <c r="AQ22" s="46">
        <f t="shared" si="21"/>
        <v>-1469</v>
      </c>
      <c r="AR22" s="46">
        <v>3773</v>
      </c>
      <c r="AS22" s="47">
        <v>3588</v>
      </c>
      <c r="AT22" s="55">
        <v>201</v>
      </c>
      <c r="AU22" s="55">
        <v>218</v>
      </c>
      <c r="AV22" s="49">
        <f t="shared" si="32"/>
        <v>108.5</v>
      </c>
      <c r="AW22" s="48">
        <f t="shared" si="22"/>
        <v>17</v>
      </c>
      <c r="AX22" s="56">
        <v>2240</v>
      </c>
      <c r="AY22" s="52">
        <v>2506</v>
      </c>
      <c r="AZ22" s="41">
        <f t="shared" si="23"/>
        <v>111.9</v>
      </c>
      <c r="BA22" s="39">
        <f t="shared" si="24"/>
        <v>266</v>
      </c>
      <c r="BB22" s="52">
        <v>1601</v>
      </c>
      <c r="BC22" s="52">
        <v>1333</v>
      </c>
      <c r="BD22" s="41">
        <f t="shared" si="25"/>
        <v>83.26046221111805</v>
      </c>
      <c r="BE22" s="39">
        <f t="shared" si="26"/>
        <v>-268</v>
      </c>
      <c r="BF22" s="52">
        <v>1498</v>
      </c>
      <c r="BG22" s="52">
        <v>1290</v>
      </c>
      <c r="BH22" s="41">
        <f t="shared" si="27"/>
        <v>86.11481975967958</v>
      </c>
      <c r="BI22" s="39">
        <f t="shared" si="28"/>
        <v>-208</v>
      </c>
      <c r="BJ22" s="57">
        <v>4138.349097162511</v>
      </c>
      <c r="BK22" s="52">
        <v>4652.60663507109</v>
      </c>
      <c r="BL22" s="39">
        <f t="shared" si="29"/>
        <v>514.2575379085793</v>
      </c>
      <c r="BM22" s="52">
        <v>35</v>
      </c>
      <c r="BN22" s="52">
        <v>28</v>
      </c>
      <c r="BO22" s="41">
        <f t="shared" si="30"/>
        <v>80</v>
      </c>
      <c r="BP22" s="39">
        <f t="shared" si="31"/>
        <v>-7</v>
      </c>
      <c r="BQ22" s="213">
        <v>74</v>
      </c>
      <c r="BR22" s="213">
        <v>3562.61</v>
      </c>
      <c r="BS22" s="213">
        <v>4078.05</v>
      </c>
      <c r="BT22" s="216">
        <f t="shared" si="33"/>
        <v>114.5</v>
      </c>
      <c r="BU22" s="58">
        <f t="shared" si="34"/>
        <v>515.44</v>
      </c>
      <c r="BV22" s="14"/>
    </row>
    <row r="23" spans="1:74" s="20" customFormat="1" ht="21.75" customHeight="1">
      <c r="A23" s="51" t="s">
        <v>86</v>
      </c>
      <c r="B23" s="52">
        <v>2311</v>
      </c>
      <c r="C23" s="53">
        <v>2297</v>
      </c>
      <c r="D23" s="40">
        <f t="shared" si="0"/>
        <v>99.39420164430982</v>
      </c>
      <c r="E23" s="39">
        <f t="shared" si="1"/>
        <v>-14</v>
      </c>
      <c r="F23" s="52">
        <v>1408</v>
      </c>
      <c r="G23" s="52">
        <v>1212</v>
      </c>
      <c r="H23" s="40">
        <f t="shared" si="2"/>
        <v>86.07954545454545</v>
      </c>
      <c r="I23" s="39">
        <f t="shared" si="3"/>
        <v>-196</v>
      </c>
      <c r="J23" s="52">
        <v>751</v>
      </c>
      <c r="K23" s="52">
        <v>794</v>
      </c>
      <c r="L23" s="40">
        <f t="shared" si="4"/>
        <v>105.72569906790945</v>
      </c>
      <c r="M23" s="39">
        <f t="shared" si="5"/>
        <v>43</v>
      </c>
      <c r="N23" s="54">
        <v>150</v>
      </c>
      <c r="O23" s="52">
        <v>210</v>
      </c>
      <c r="P23" s="41">
        <f t="shared" si="6"/>
        <v>140</v>
      </c>
      <c r="Q23" s="42">
        <f t="shared" si="7"/>
        <v>60</v>
      </c>
      <c r="R23" s="52">
        <v>161</v>
      </c>
      <c r="S23" s="54">
        <v>162</v>
      </c>
      <c r="T23" s="41">
        <f t="shared" si="8"/>
        <v>100.62111801242236</v>
      </c>
      <c r="U23" s="39">
        <f t="shared" si="9"/>
        <v>1</v>
      </c>
      <c r="V23" s="42"/>
      <c r="W23" s="42"/>
      <c r="X23" s="41" t="e">
        <f t="shared" si="10"/>
        <v>#DIV/0!</v>
      </c>
      <c r="Y23" s="42">
        <f t="shared" si="35"/>
        <v>0</v>
      </c>
      <c r="Z23" s="210">
        <v>3569</v>
      </c>
      <c r="AA23" s="52">
        <v>4293</v>
      </c>
      <c r="AB23" s="40">
        <f t="shared" si="12"/>
        <v>120.2857943401513</v>
      </c>
      <c r="AC23" s="39">
        <f t="shared" si="13"/>
        <v>724</v>
      </c>
      <c r="AD23" s="210">
        <v>2261</v>
      </c>
      <c r="AE23" s="52">
        <v>2228</v>
      </c>
      <c r="AF23" s="40">
        <f t="shared" si="14"/>
        <v>98.5404688191066</v>
      </c>
      <c r="AG23" s="39">
        <f t="shared" si="15"/>
        <v>-33</v>
      </c>
      <c r="AH23" s="210">
        <v>864</v>
      </c>
      <c r="AI23" s="53">
        <v>1542</v>
      </c>
      <c r="AJ23" s="40">
        <f t="shared" si="16"/>
        <v>178.47222222222223</v>
      </c>
      <c r="AK23" s="39">
        <f t="shared" si="17"/>
        <v>678</v>
      </c>
      <c r="AL23" s="52">
        <v>534</v>
      </c>
      <c r="AM23" s="52">
        <v>563</v>
      </c>
      <c r="AN23" s="41">
        <f t="shared" si="18"/>
        <v>105.4307116104869</v>
      </c>
      <c r="AO23" s="39">
        <f t="shared" si="19"/>
        <v>29</v>
      </c>
      <c r="AP23" s="45">
        <f t="shared" si="20"/>
        <v>-4047</v>
      </c>
      <c r="AQ23" s="46">
        <f t="shared" si="21"/>
        <v>-3398</v>
      </c>
      <c r="AR23" s="46">
        <v>5273</v>
      </c>
      <c r="AS23" s="47">
        <v>4674</v>
      </c>
      <c r="AT23" s="55">
        <v>106</v>
      </c>
      <c r="AU23" s="55">
        <v>116</v>
      </c>
      <c r="AV23" s="49">
        <f t="shared" si="32"/>
        <v>109.4</v>
      </c>
      <c r="AW23" s="48">
        <f t="shared" si="22"/>
        <v>10</v>
      </c>
      <c r="AX23" s="56">
        <v>956</v>
      </c>
      <c r="AY23" s="52">
        <v>882</v>
      </c>
      <c r="AZ23" s="41">
        <f t="shared" si="23"/>
        <v>92.3</v>
      </c>
      <c r="BA23" s="39">
        <f t="shared" si="24"/>
        <v>-74</v>
      </c>
      <c r="BB23" s="52">
        <v>1085</v>
      </c>
      <c r="BC23" s="52">
        <v>1021</v>
      </c>
      <c r="BD23" s="41">
        <f t="shared" si="25"/>
        <v>94.10138248847926</v>
      </c>
      <c r="BE23" s="39">
        <f t="shared" si="26"/>
        <v>-64</v>
      </c>
      <c r="BF23" s="52">
        <v>897</v>
      </c>
      <c r="BG23" s="52">
        <v>814</v>
      </c>
      <c r="BH23" s="41">
        <f t="shared" si="27"/>
        <v>90.74693422519509</v>
      </c>
      <c r="BI23" s="39">
        <f t="shared" si="28"/>
        <v>-83</v>
      </c>
      <c r="BJ23" s="57">
        <v>1994.108761329305</v>
      </c>
      <c r="BK23" s="52">
        <v>2439.6381578947367</v>
      </c>
      <c r="BL23" s="39">
        <f t="shared" si="29"/>
        <v>445.5293965654316</v>
      </c>
      <c r="BM23" s="52">
        <v>10</v>
      </c>
      <c r="BN23" s="52">
        <v>28</v>
      </c>
      <c r="BO23" s="41">
        <f t="shared" si="30"/>
        <v>280</v>
      </c>
      <c r="BP23" s="39">
        <f t="shared" si="31"/>
        <v>18</v>
      </c>
      <c r="BQ23" s="213">
        <v>55</v>
      </c>
      <c r="BR23" s="213">
        <v>3821</v>
      </c>
      <c r="BS23" s="213">
        <v>5002.39</v>
      </c>
      <c r="BT23" s="216">
        <f t="shared" si="33"/>
        <v>130.9</v>
      </c>
      <c r="BU23" s="58">
        <f t="shared" si="34"/>
        <v>1181.3900000000003</v>
      </c>
      <c r="BV23" s="14"/>
    </row>
    <row r="24" spans="1:74" s="20" customFormat="1" ht="21.75" customHeight="1">
      <c r="A24" s="51" t="s">
        <v>87</v>
      </c>
      <c r="B24" s="52">
        <v>1681</v>
      </c>
      <c r="C24" s="53">
        <v>1523</v>
      </c>
      <c r="D24" s="40">
        <f t="shared" si="0"/>
        <v>90.60083283759667</v>
      </c>
      <c r="E24" s="39">
        <f t="shared" si="1"/>
        <v>-158</v>
      </c>
      <c r="F24" s="52">
        <v>1124</v>
      </c>
      <c r="G24" s="52">
        <v>1004</v>
      </c>
      <c r="H24" s="40">
        <f t="shared" si="2"/>
        <v>89.32384341637011</v>
      </c>
      <c r="I24" s="39">
        <f t="shared" si="3"/>
        <v>-120</v>
      </c>
      <c r="J24" s="52">
        <v>1689</v>
      </c>
      <c r="K24" s="52">
        <v>1546</v>
      </c>
      <c r="L24" s="40">
        <f t="shared" si="4"/>
        <v>91.53345174659562</v>
      </c>
      <c r="M24" s="39">
        <f t="shared" si="5"/>
        <v>-143</v>
      </c>
      <c r="N24" s="54">
        <v>869</v>
      </c>
      <c r="O24" s="52">
        <v>833</v>
      </c>
      <c r="P24" s="41">
        <f t="shared" si="6"/>
        <v>95.8573072497123</v>
      </c>
      <c r="Q24" s="42">
        <f t="shared" si="7"/>
        <v>-36</v>
      </c>
      <c r="R24" s="52">
        <v>254</v>
      </c>
      <c r="S24" s="54">
        <v>254</v>
      </c>
      <c r="T24" s="41">
        <f t="shared" si="8"/>
        <v>100</v>
      </c>
      <c r="U24" s="39">
        <f t="shared" si="9"/>
        <v>0</v>
      </c>
      <c r="V24" s="42"/>
      <c r="W24" s="42"/>
      <c r="X24" s="41" t="e">
        <f t="shared" si="10"/>
        <v>#DIV/0!</v>
      </c>
      <c r="Y24" s="42">
        <f t="shared" si="35"/>
        <v>0</v>
      </c>
      <c r="Z24" s="210">
        <v>5192</v>
      </c>
      <c r="AA24" s="52">
        <v>5133</v>
      </c>
      <c r="AB24" s="40">
        <f t="shared" si="12"/>
        <v>98.86363636363636</v>
      </c>
      <c r="AC24" s="39">
        <f t="shared" si="13"/>
        <v>-59</v>
      </c>
      <c r="AD24" s="210">
        <v>1587</v>
      </c>
      <c r="AE24" s="52">
        <v>1483</v>
      </c>
      <c r="AF24" s="40">
        <f t="shared" si="14"/>
        <v>93.44675488342786</v>
      </c>
      <c r="AG24" s="39">
        <f t="shared" si="15"/>
        <v>-104</v>
      </c>
      <c r="AH24" s="210">
        <v>2595</v>
      </c>
      <c r="AI24" s="53">
        <v>2395</v>
      </c>
      <c r="AJ24" s="40">
        <f t="shared" si="16"/>
        <v>92.29287090558766</v>
      </c>
      <c r="AK24" s="39">
        <f t="shared" si="17"/>
        <v>-200</v>
      </c>
      <c r="AL24" s="52">
        <v>385</v>
      </c>
      <c r="AM24" s="52">
        <v>479</v>
      </c>
      <c r="AN24" s="41">
        <f t="shared" si="18"/>
        <v>124.41558441558442</v>
      </c>
      <c r="AO24" s="39">
        <f t="shared" si="19"/>
        <v>94</v>
      </c>
      <c r="AP24" s="45">
        <f t="shared" si="20"/>
        <v>-4841</v>
      </c>
      <c r="AQ24" s="46">
        <f t="shared" si="21"/>
        <v>-5666</v>
      </c>
      <c r="AR24" s="46">
        <v>6003</v>
      </c>
      <c r="AS24" s="47">
        <v>6736</v>
      </c>
      <c r="AT24" s="55">
        <v>299</v>
      </c>
      <c r="AU24" s="55">
        <v>312</v>
      </c>
      <c r="AV24" s="49">
        <f t="shared" si="32"/>
        <v>104.3</v>
      </c>
      <c r="AW24" s="48">
        <f t="shared" si="22"/>
        <v>13</v>
      </c>
      <c r="AX24" s="56">
        <v>1691</v>
      </c>
      <c r="AY24" s="52">
        <v>1686</v>
      </c>
      <c r="AZ24" s="41">
        <f t="shared" si="23"/>
        <v>99.7</v>
      </c>
      <c r="BA24" s="39">
        <f t="shared" si="24"/>
        <v>-5</v>
      </c>
      <c r="BB24" s="52">
        <v>519</v>
      </c>
      <c r="BC24" s="52">
        <v>453</v>
      </c>
      <c r="BD24" s="41">
        <f t="shared" si="25"/>
        <v>87.28323699421965</v>
      </c>
      <c r="BE24" s="39">
        <f t="shared" si="26"/>
        <v>-66</v>
      </c>
      <c r="BF24" s="52">
        <v>435</v>
      </c>
      <c r="BG24" s="52">
        <v>383</v>
      </c>
      <c r="BH24" s="41">
        <f t="shared" si="27"/>
        <v>88.04597701149424</v>
      </c>
      <c r="BI24" s="39">
        <f t="shared" si="28"/>
        <v>-52</v>
      </c>
      <c r="BJ24" s="57">
        <v>2187.962962962963</v>
      </c>
      <c r="BK24" s="52">
        <v>2737.5</v>
      </c>
      <c r="BL24" s="39">
        <f t="shared" si="29"/>
        <v>549.537037037037</v>
      </c>
      <c r="BM24" s="52">
        <v>30</v>
      </c>
      <c r="BN24" s="52">
        <v>31</v>
      </c>
      <c r="BO24" s="41">
        <f t="shared" si="30"/>
        <v>103.3</v>
      </c>
      <c r="BP24" s="39">
        <f t="shared" si="31"/>
        <v>1</v>
      </c>
      <c r="BQ24" s="213">
        <v>24</v>
      </c>
      <c r="BR24" s="213">
        <v>3866.83</v>
      </c>
      <c r="BS24" s="213">
        <v>4431.23</v>
      </c>
      <c r="BT24" s="216">
        <f t="shared" si="33"/>
        <v>114.6</v>
      </c>
      <c r="BU24" s="58">
        <f t="shared" si="34"/>
        <v>564.3999999999996</v>
      </c>
      <c r="BV24" s="14"/>
    </row>
    <row r="25" spans="1:74" s="20" customFormat="1" ht="21.75" customHeight="1">
      <c r="A25" s="51" t="s">
        <v>88</v>
      </c>
      <c r="B25" s="52">
        <v>2405</v>
      </c>
      <c r="C25" s="53">
        <v>2069</v>
      </c>
      <c r="D25" s="40">
        <f t="shared" si="0"/>
        <v>86.02910602910603</v>
      </c>
      <c r="E25" s="39">
        <f t="shared" si="1"/>
        <v>-336</v>
      </c>
      <c r="F25" s="52">
        <v>1387</v>
      </c>
      <c r="G25" s="52">
        <v>1268</v>
      </c>
      <c r="H25" s="40">
        <f t="shared" si="2"/>
        <v>91.42033165104542</v>
      </c>
      <c r="I25" s="39">
        <f t="shared" si="3"/>
        <v>-119</v>
      </c>
      <c r="J25" s="52">
        <v>1092</v>
      </c>
      <c r="K25" s="52">
        <v>978</v>
      </c>
      <c r="L25" s="40">
        <f t="shared" si="4"/>
        <v>89.56043956043956</v>
      </c>
      <c r="M25" s="39">
        <f t="shared" si="5"/>
        <v>-114</v>
      </c>
      <c r="N25" s="54">
        <v>273</v>
      </c>
      <c r="O25" s="52">
        <v>194</v>
      </c>
      <c r="P25" s="41">
        <f t="shared" si="6"/>
        <v>71.06227106227107</v>
      </c>
      <c r="Q25" s="42">
        <f t="shared" si="7"/>
        <v>-79</v>
      </c>
      <c r="R25" s="52">
        <v>274</v>
      </c>
      <c r="S25" s="54">
        <v>179</v>
      </c>
      <c r="T25" s="41">
        <f t="shared" si="8"/>
        <v>65.32846715328468</v>
      </c>
      <c r="U25" s="39">
        <f t="shared" si="9"/>
        <v>-95</v>
      </c>
      <c r="V25" s="42"/>
      <c r="W25" s="42"/>
      <c r="X25" s="41" t="e">
        <f t="shared" si="10"/>
        <v>#DIV/0!</v>
      </c>
      <c r="Y25" s="42">
        <f t="shared" si="35"/>
        <v>0</v>
      </c>
      <c r="Z25" s="210">
        <v>4967</v>
      </c>
      <c r="AA25" s="52">
        <v>4721</v>
      </c>
      <c r="AB25" s="40">
        <f t="shared" si="12"/>
        <v>95.04731226092208</v>
      </c>
      <c r="AC25" s="39">
        <f t="shared" si="13"/>
        <v>-246</v>
      </c>
      <c r="AD25" s="210">
        <v>2362</v>
      </c>
      <c r="AE25" s="52">
        <v>2050</v>
      </c>
      <c r="AF25" s="40">
        <f t="shared" si="14"/>
        <v>86.79085520745132</v>
      </c>
      <c r="AG25" s="39">
        <f t="shared" si="15"/>
        <v>-312</v>
      </c>
      <c r="AH25" s="210">
        <v>1936</v>
      </c>
      <c r="AI25" s="53">
        <v>2152</v>
      </c>
      <c r="AJ25" s="40">
        <f t="shared" si="16"/>
        <v>111.15702479338843</v>
      </c>
      <c r="AK25" s="39">
        <f t="shared" si="17"/>
        <v>216</v>
      </c>
      <c r="AL25" s="52">
        <v>691</v>
      </c>
      <c r="AM25" s="52">
        <v>643</v>
      </c>
      <c r="AN25" s="41">
        <f t="shared" si="18"/>
        <v>93.05354558610709</v>
      </c>
      <c r="AO25" s="39">
        <f t="shared" si="19"/>
        <v>-48</v>
      </c>
      <c r="AP25" s="45">
        <f t="shared" si="20"/>
        <v>-1459</v>
      </c>
      <c r="AQ25" s="46">
        <f t="shared" si="21"/>
        <v>-1559</v>
      </c>
      <c r="AR25" s="46">
        <v>3063</v>
      </c>
      <c r="AS25" s="47">
        <v>2915</v>
      </c>
      <c r="AT25" s="55">
        <v>204</v>
      </c>
      <c r="AU25" s="55">
        <v>228</v>
      </c>
      <c r="AV25" s="49">
        <f t="shared" si="32"/>
        <v>111.8</v>
      </c>
      <c r="AW25" s="48">
        <f t="shared" si="22"/>
        <v>24</v>
      </c>
      <c r="AX25" s="56">
        <v>1122</v>
      </c>
      <c r="AY25" s="52">
        <v>1034</v>
      </c>
      <c r="AZ25" s="41">
        <f t="shared" si="23"/>
        <v>92.2</v>
      </c>
      <c r="BA25" s="39">
        <f t="shared" si="24"/>
        <v>-88</v>
      </c>
      <c r="BB25" s="52">
        <v>801</v>
      </c>
      <c r="BC25" s="52">
        <v>713</v>
      </c>
      <c r="BD25" s="41">
        <f t="shared" si="25"/>
        <v>89.01373283395755</v>
      </c>
      <c r="BE25" s="39">
        <f t="shared" si="26"/>
        <v>-88</v>
      </c>
      <c r="BF25" s="52">
        <v>666</v>
      </c>
      <c r="BG25" s="52">
        <v>641</v>
      </c>
      <c r="BH25" s="41">
        <f t="shared" si="27"/>
        <v>96.24624624624624</v>
      </c>
      <c r="BI25" s="39">
        <f t="shared" si="28"/>
        <v>-25</v>
      </c>
      <c r="BJ25" s="57">
        <v>2252.9933481152993</v>
      </c>
      <c r="BK25" s="52">
        <v>2908.590308370044</v>
      </c>
      <c r="BL25" s="39">
        <f t="shared" si="29"/>
        <v>655.5969602547448</v>
      </c>
      <c r="BM25" s="52">
        <v>11</v>
      </c>
      <c r="BN25" s="52">
        <v>13</v>
      </c>
      <c r="BO25" s="41">
        <f t="shared" si="30"/>
        <v>118.2</v>
      </c>
      <c r="BP25" s="39">
        <f t="shared" si="31"/>
        <v>2</v>
      </c>
      <c r="BQ25" s="213">
        <v>28</v>
      </c>
      <c r="BR25" s="213">
        <v>3306.73</v>
      </c>
      <c r="BS25" s="213">
        <v>4309.23</v>
      </c>
      <c r="BT25" s="216">
        <f t="shared" si="33"/>
        <v>130.3</v>
      </c>
      <c r="BU25" s="58">
        <f t="shared" si="34"/>
        <v>1002.4999999999995</v>
      </c>
      <c r="BV25" s="14"/>
    </row>
    <row r="26" spans="1:74" s="20" customFormat="1" ht="21.75" customHeight="1">
      <c r="A26" s="51" t="s">
        <v>89</v>
      </c>
      <c r="B26" s="52">
        <v>3064</v>
      </c>
      <c r="C26" s="53">
        <v>2994</v>
      </c>
      <c r="D26" s="40">
        <f t="shared" si="0"/>
        <v>97.71540469973891</v>
      </c>
      <c r="E26" s="39">
        <f t="shared" si="1"/>
        <v>-70</v>
      </c>
      <c r="F26" s="52">
        <v>2058</v>
      </c>
      <c r="G26" s="52">
        <v>1697</v>
      </c>
      <c r="H26" s="40">
        <f t="shared" si="2"/>
        <v>82.45869776482022</v>
      </c>
      <c r="I26" s="39">
        <f t="shared" si="3"/>
        <v>-361</v>
      </c>
      <c r="J26" s="52">
        <v>1130</v>
      </c>
      <c r="K26" s="52">
        <v>1142</v>
      </c>
      <c r="L26" s="40">
        <f t="shared" si="4"/>
        <v>101.06194690265487</v>
      </c>
      <c r="M26" s="39">
        <f t="shared" si="5"/>
        <v>12</v>
      </c>
      <c r="N26" s="54">
        <v>191</v>
      </c>
      <c r="O26" s="52">
        <v>134</v>
      </c>
      <c r="P26" s="41">
        <f t="shared" si="6"/>
        <v>70.15706806282722</v>
      </c>
      <c r="Q26" s="42">
        <f t="shared" si="7"/>
        <v>-57</v>
      </c>
      <c r="R26" s="52">
        <v>407</v>
      </c>
      <c r="S26" s="54">
        <v>355</v>
      </c>
      <c r="T26" s="41">
        <f t="shared" si="8"/>
        <v>87.22358722358723</v>
      </c>
      <c r="U26" s="39">
        <f t="shared" si="9"/>
        <v>-52</v>
      </c>
      <c r="V26" s="42"/>
      <c r="W26" s="42"/>
      <c r="X26" s="41" t="e">
        <f t="shared" si="10"/>
        <v>#DIV/0!</v>
      </c>
      <c r="Y26" s="42">
        <f t="shared" si="35"/>
        <v>0</v>
      </c>
      <c r="Z26" s="210">
        <v>7306</v>
      </c>
      <c r="AA26" s="52">
        <v>7746</v>
      </c>
      <c r="AB26" s="40">
        <f t="shared" si="12"/>
        <v>106.02244730358609</v>
      </c>
      <c r="AC26" s="39">
        <f t="shared" si="13"/>
        <v>440</v>
      </c>
      <c r="AD26" s="210">
        <v>3039</v>
      </c>
      <c r="AE26" s="52">
        <v>2970</v>
      </c>
      <c r="AF26" s="40">
        <f t="shared" si="14"/>
        <v>97.72951628825271</v>
      </c>
      <c r="AG26" s="39">
        <f t="shared" si="15"/>
        <v>-69</v>
      </c>
      <c r="AH26" s="210">
        <v>2515</v>
      </c>
      <c r="AI26" s="53">
        <v>2540</v>
      </c>
      <c r="AJ26" s="40">
        <f t="shared" si="16"/>
        <v>100.99403578528828</v>
      </c>
      <c r="AK26" s="39">
        <f t="shared" si="17"/>
        <v>25</v>
      </c>
      <c r="AL26" s="52">
        <v>1293</v>
      </c>
      <c r="AM26" s="52">
        <v>1264</v>
      </c>
      <c r="AN26" s="41">
        <f t="shared" si="18"/>
        <v>97.7571539056458</v>
      </c>
      <c r="AO26" s="39">
        <f t="shared" si="19"/>
        <v>-29</v>
      </c>
      <c r="AP26" s="45">
        <f t="shared" si="20"/>
        <v>-2425</v>
      </c>
      <c r="AQ26" s="46">
        <f t="shared" si="21"/>
        <v>-2587</v>
      </c>
      <c r="AR26" s="46">
        <v>4192</v>
      </c>
      <c r="AS26" s="47">
        <v>4383</v>
      </c>
      <c r="AT26" s="55">
        <v>157</v>
      </c>
      <c r="AU26" s="55">
        <v>145</v>
      </c>
      <c r="AV26" s="49">
        <f t="shared" si="32"/>
        <v>92.4</v>
      </c>
      <c r="AW26" s="48">
        <f t="shared" si="22"/>
        <v>-12</v>
      </c>
      <c r="AX26" s="56">
        <v>1229</v>
      </c>
      <c r="AY26" s="52">
        <v>1183</v>
      </c>
      <c r="AZ26" s="41">
        <f t="shared" si="23"/>
        <v>96.3</v>
      </c>
      <c r="BA26" s="39">
        <f t="shared" si="24"/>
        <v>-46</v>
      </c>
      <c r="BB26" s="52">
        <v>1297</v>
      </c>
      <c r="BC26" s="52">
        <v>1198</v>
      </c>
      <c r="BD26" s="41">
        <f t="shared" si="25"/>
        <v>92.36700077101003</v>
      </c>
      <c r="BE26" s="39">
        <f t="shared" si="26"/>
        <v>-99</v>
      </c>
      <c r="BF26" s="52">
        <v>1070</v>
      </c>
      <c r="BG26" s="52">
        <v>1032</v>
      </c>
      <c r="BH26" s="41">
        <f t="shared" si="27"/>
        <v>96.44859813084112</v>
      </c>
      <c r="BI26" s="39">
        <f t="shared" si="28"/>
        <v>-38</v>
      </c>
      <c r="BJ26" s="57">
        <v>2295.4478707782673</v>
      </c>
      <c r="BK26" s="52">
        <v>2945.684523809524</v>
      </c>
      <c r="BL26" s="39">
        <f t="shared" si="29"/>
        <v>650.2366530312565</v>
      </c>
      <c r="BM26" s="52">
        <v>27</v>
      </c>
      <c r="BN26" s="52">
        <v>6</v>
      </c>
      <c r="BO26" s="41">
        <f t="shared" si="30"/>
        <v>22.2</v>
      </c>
      <c r="BP26" s="39">
        <f t="shared" si="31"/>
        <v>-21</v>
      </c>
      <c r="BQ26" s="213">
        <v>45</v>
      </c>
      <c r="BR26" s="213">
        <v>4346.37</v>
      </c>
      <c r="BS26" s="213">
        <v>4173</v>
      </c>
      <c r="BT26" s="216">
        <f t="shared" si="33"/>
        <v>96</v>
      </c>
      <c r="BU26" s="58">
        <f t="shared" si="34"/>
        <v>-173.3699999999999</v>
      </c>
      <c r="BV26" s="14"/>
    </row>
    <row r="27" spans="1:74" s="20" customFormat="1" ht="21.75" customHeight="1">
      <c r="A27" s="51" t="s">
        <v>90</v>
      </c>
      <c r="B27" s="52">
        <v>1358</v>
      </c>
      <c r="C27" s="53">
        <v>1480</v>
      </c>
      <c r="D27" s="40">
        <f t="shared" si="0"/>
        <v>108.98379970544919</v>
      </c>
      <c r="E27" s="39">
        <f t="shared" si="1"/>
        <v>122</v>
      </c>
      <c r="F27" s="52">
        <v>808</v>
      </c>
      <c r="G27" s="52">
        <v>995</v>
      </c>
      <c r="H27" s="40">
        <f t="shared" si="2"/>
        <v>123.14356435643565</v>
      </c>
      <c r="I27" s="39">
        <f t="shared" si="3"/>
        <v>187</v>
      </c>
      <c r="J27" s="52">
        <v>903</v>
      </c>
      <c r="K27" s="52">
        <v>950</v>
      </c>
      <c r="L27" s="40">
        <f t="shared" si="4"/>
        <v>105.20487264673311</v>
      </c>
      <c r="M27" s="39">
        <f t="shared" si="5"/>
        <v>47</v>
      </c>
      <c r="N27" s="54">
        <v>440</v>
      </c>
      <c r="O27" s="52">
        <v>484</v>
      </c>
      <c r="P27" s="41">
        <f t="shared" si="6"/>
        <v>110.00000000000001</v>
      </c>
      <c r="Q27" s="42">
        <f t="shared" si="7"/>
        <v>44</v>
      </c>
      <c r="R27" s="52">
        <v>200</v>
      </c>
      <c r="S27" s="54">
        <v>125</v>
      </c>
      <c r="T27" s="41">
        <f t="shared" si="8"/>
        <v>62.5</v>
      </c>
      <c r="U27" s="39">
        <f t="shared" si="9"/>
        <v>-75</v>
      </c>
      <c r="V27" s="42"/>
      <c r="W27" s="42"/>
      <c r="X27" s="41" t="e">
        <f t="shared" si="10"/>
        <v>#DIV/0!</v>
      </c>
      <c r="Y27" s="42">
        <f t="shared" si="35"/>
        <v>0</v>
      </c>
      <c r="Z27" s="210">
        <v>2702</v>
      </c>
      <c r="AA27" s="52">
        <v>3836</v>
      </c>
      <c r="AB27" s="40">
        <f t="shared" si="12"/>
        <v>141.96891191709844</v>
      </c>
      <c r="AC27" s="39">
        <f t="shared" si="13"/>
        <v>1134</v>
      </c>
      <c r="AD27" s="210">
        <v>1326</v>
      </c>
      <c r="AE27" s="52">
        <v>1444</v>
      </c>
      <c r="AF27" s="40">
        <f t="shared" si="14"/>
        <v>108.89894419306184</v>
      </c>
      <c r="AG27" s="39">
        <f t="shared" si="15"/>
        <v>118</v>
      </c>
      <c r="AH27" s="210">
        <v>687</v>
      </c>
      <c r="AI27" s="53">
        <v>1447</v>
      </c>
      <c r="AJ27" s="40">
        <f t="shared" si="16"/>
        <v>210.6259097525473</v>
      </c>
      <c r="AK27" s="39">
        <f t="shared" si="17"/>
        <v>760</v>
      </c>
      <c r="AL27" s="52">
        <v>209</v>
      </c>
      <c r="AM27" s="52">
        <v>137</v>
      </c>
      <c r="AN27" s="41">
        <f t="shared" si="18"/>
        <v>65.55023923444976</v>
      </c>
      <c r="AO27" s="39">
        <f t="shared" si="19"/>
        <v>-72</v>
      </c>
      <c r="AP27" s="45">
        <f t="shared" si="20"/>
        <v>-1305</v>
      </c>
      <c r="AQ27" s="46">
        <f t="shared" si="21"/>
        <v>-1186</v>
      </c>
      <c r="AR27" s="46">
        <v>2178</v>
      </c>
      <c r="AS27" s="47">
        <v>2086</v>
      </c>
      <c r="AT27" s="55">
        <v>143</v>
      </c>
      <c r="AU27" s="55">
        <v>151</v>
      </c>
      <c r="AV27" s="49">
        <f t="shared" si="32"/>
        <v>105.6</v>
      </c>
      <c r="AW27" s="48">
        <f t="shared" si="22"/>
        <v>8</v>
      </c>
      <c r="AX27" s="56">
        <v>997</v>
      </c>
      <c r="AY27" s="52">
        <v>1110</v>
      </c>
      <c r="AZ27" s="41">
        <f t="shared" si="23"/>
        <v>111.3</v>
      </c>
      <c r="BA27" s="39">
        <f t="shared" si="24"/>
        <v>113</v>
      </c>
      <c r="BB27" s="52">
        <v>485</v>
      </c>
      <c r="BC27" s="52">
        <v>580</v>
      </c>
      <c r="BD27" s="41">
        <f t="shared" si="25"/>
        <v>119.58762886597938</v>
      </c>
      <c r="BE27" s="39">
        <f t="shared" si="26"/>
        <v>95</v>
      </c>
      <c r="BF27" s="52">
        <v>410</v>
      </c>
      <c r="BG27" s="52">
        <v>502</v>
      </c>
      <c r="BH27" s="41">
        <f t="shared" si="27"/>
        <v>122.4390243902439</v>
      </c>
      <c r="BI27" s="39">
        <f t="shared" si="28"/>
        <v>92</v>
      </c>
      <c r="BJ27" s="57">
        <v>2332.4786324786323</v>
      </c>
      <c r="BK27" s="52">
        <v>3100</v>
      </c>
      <c r="BL27" s="39">
        <f t="shared" si="29"/>
        <v>767.5213675213677</v>
      </c>
      <c r="BM27" s="52">
        <v>17</v>
      </c>
      <c r="BN27" s="52">
        <v>21</v>
      </c>
      <c r="BO27" s="41">
        <f t="shared" si="30"/>
        <v>123.5</v>
      </c>
      <c r="BP27" s="39">
        <f t="shared" si="31"/>
        <v>4</v>
      </c>
      <c r="BQ27" s="213">
        <v>60</v>
      </c>
      <c r="BR27" s="213">
        <v>3156.15</v>
      </c>
      <c r="BS27" s="213">
        <v>4152.14</v>
      </c>
      <c r="BT27" s="216">
        <f t="shared" si="33"/>
        <v>131.6</v>
      </c>
      <c r="BU27" s="58">
        <f t="shared" si="34"/>
        <v>995.9900000000002</v>
      </c>
      <c r="BV27" s="14"/>
    </row>
    <row r="28" spans="1:74" s="20" customFormat="1" ht="21.75" customHeight="1">
      <c r="A28" s="51" t="s">
        <v>91</v>
      </c>
      <c r="B28" s="52">
        <v>821</v>
      </c>
      <c r="C28" s="53">
        <v>799</v>
      </c>
      <c r="D28" s="40">
        <f t="shared" si="0"/>
        <v>97.32034104750305</v>
      </c>
      <c r="E28" s="39">
        <f t="shared" si="1"/>
        <v>-22</v>
      </c>
      <c r="F28" s="52">
        <v>505</v>
      </c>
      <c r="G28" s="52">
        <v>529</v>
      </c>
      <c r="H28" s="40">
        <f t="shared" si="2"/>
        <v>104.75247524752476</v>
      </c>
      <c r="I28" s="39">
        <f t="shared" si="3"/>
        <v>24</v>
      </c>
      <c r="J28" s="52">
        <v>520</v>
      </c>
      <c r="K28" s="52">
        <v>517</v>
      </c>
      <c r="L28" s="40">
        <f t="shared" si="4"/>
        <v>99.42307692307692</v>
      </c>
      <c r="M28" s="39">
        <f t="shared" si="5"/>
        <v>-3</v>
      </c>
      <c r="N28" s="54">
        <v>47</v>
      </c>
      <c r="O28" s="52">
        <v>37</v>
      </c>
      <c r="P28" s="41">
        <f t="shared" si="6"/>
        <v>78.72340425531915</v>
      </c>
      <c r="Q28" s="42">
        <f t="shared" si="7"/>
        <v>-10</v>
      </c>
      <c r="R28" s="52">
        <v>210</v>
      </c>
      <c r="S28" s="54">
        <v>212</v>
      </c>
      <c r="T28" s="41">
        <f t="shared" si="8"/>
        <v>100.95238095238095</v>
      </c>
      <c r="U28" s="39">
        <f t="shared" si="9"/>
        <v>2</v>
      </c>
      <c r="V28" s="42"/>
      <c r="W28" s="42"/>
      <c r="X28" s="41" t="e">
        <f t="shared" si="10"/>
        <v>#DIV/0!</v>
      </c>
      <c r="Y28" s="42">
        <f t="shared" si="35"/>
        <v>0</v>
      </c>
      <c r="Z28" s="210">
        <v>2151</v>
      </c>
      <c r="AA28" s="52">
        <v>2428</v>
      </c>
      <c r="AB28" s="40">
        <f t="shared" si="12"/>
        <v>112.87773128777312</v>
      </c>
      <c r="AC28" s="39">
        <f t="shared" si="13"/>
        <v>277</v>
      </c>
      <c r="AD28" s="210">
        <v>819</v>
      </c>
      <c r="AE28" s="52">
        <v>796</v>
      </c>
      <c r="AF28" s="40">
        <f t="shared" si="14"/>
        <v>97.19169719169719</v>
      </c>
      <c r="AG28" s="39">
        <f t="shared" si="15"/>
        <v>-23</v>
      </c>
      <c r="AH28" s="210">
        <v>857</v>
      </c>
      <c r="AI28" s="53">
        <v>1076</v>
      </c>
      <c r="AJ28" s="40">
        <f t="shared" si="16"/>
        <v>125.55425904317386</v>
      </c>
      <c r="AK28" s="39">
        <f t="shared" si="17"/>
        <v>219</v>
      </c>
      <c r="AL28" s="52">
        <v>453</v>
      </c>
      <c r="AM28" s="52">
        <v>459</v>
      </c>
      <c r="AN28" s="41">
        <f t="shared" si="18"/>
        <v>101.32450331125828</v>
      </c>
      <c r="AO28" s="39">
        <f t="shared" si="19"/>
        <v>6</v>
      </c>
      <c r="AP28" s="45">
        <f t="shared" si="20"/>
        <v>-10088</v>
      </c>
      <c r="AQ28" s="46">
        <f t="shared" si="21"/>
        <v>-10225</v>
      </c>
      <c r="AR28" s="46">
        <v>10639</v>
      </c>
      <c r="AS28" s="47">
        <v>10758</v>
      </c>
      <c r="AT28" s="55">
        <v>190</v>
      </c>
      <c r="AU28" s="55">
        <v>107</v>
      </c>
      <c r="AV28" s="49">
        <f t="shared" si="32"/>
        <v>56.3</v>
      </c>
      <c r="AW28" s="48">
        <f t="shared" si="22"/>
        <v>-83</v>
      </c>
      <c r="AX28" s="56">
        <v>660</v>
      </c>
      <c r="AY28" s="52">
        <v>551</v>
      </c>
      <c r="AZ28" s="41">
        <f t="shared" si="23"/>
        <v>83.5</v>
      </c>
      <c r="BA28" s="39">
        <f t="shared" si="24"/>
        <v>-109</v>
      </c>
      <c r="BB28" s="52">
        <v>270</v>
      </c>
      <c r="BC28" s="52">
        <v>266</v>
      </c>
      <c r="BD28" s="41">
        <f t="shared" si="25"/>
        <v>98.51851851851852</v>
      </c>
      <c r="BE28" s="39">
        <f t="shared" si="26"/>
        <v>-4</v>
      </c>
      <c r="BF28" s="52">
        <v>248</v>
      </c>
      <c r="BG28" s="52">
        <v>243</v>
      </c>
      <c r="BH28" s="41">
        <f t="shared" si="27"/>
        <v>97.98387096774194</v>
      </c>
      <c r="BI28" s="39">
        <f t="shared" si="28"/>
        <v>-5</v>
      </c>
      <c r="BJ28" s="57">
        <v>1535.2380952380952</v>
      </c>
      <c r="BK28" s="52">
        <v>2115.609756097561</v>
      </c>
      <c r="BL28" s="39">
        <f t="shared" si="29"/>
        <v>580.3716608594657</v>
      </c>
      <c r="BM28" s="52">
        <v>5</v>
      </c>
      <c r="BN28" s="52">
        <v>7</v>
      </c>
      <c r="BO28" s="41">
        <f t="shared" si="30"/>
        <v>140</v>
      </c>
      <c r="BP28" s="39">
        <f t="shared" si="31"/>
        <v>2</v>
      </c>
      <c r="BQ28" s="213">
        <v>20</v>
      </c>
      <c r="BR28" s="213">
        <v>4280</v>
      </c>
      <c r="BS28" s="213">
        <v>4048.29</v>
      </c>
      <c r="BT28" s="216">
        <f t="shared" si="33"/>
        <v>94.6</v>
      </c>
      <c r="BU28" s="58">
        <f t="shared" si="34"/>
        <v>-231.71000000000004</v>
      </c>
      <c r="BV28" s="14"/>
    </row>
    <row r="29" spans="1:74" s="20" customFormat="1" ht="21.75" customHeight="1">
      <c r="A29" s="51" t="s">
        <v>92</v>
      </c>
      <c r="B29" s="52">
        <v>1569</v>
      </c>
      <c r="C29" s="53">
        <v>1517</v>
      </c>
      <c r="D29" s="40">
        <f t="shared" si="0"/>
        <v>96.68578712555768</v>
      </c>
      <c r="E29" s="39">
        <f t="shared" si="1"/>
        <v>-52</v>
      </c>
      <c r="F29" s="52">
        <v>1079</v>
      </c>
      <c r="G29" s="52">
        <v>897</v>
      </c>
      <c r="H29" s="40">
        <f t="shared" si="2"/>
        <v>83.13253012048193</v>
      </c>
      <c r="I29" s="39">
        <f t="shared" si="3"/>
        <v>-182</v>
      </c>
      <c r="J29" s="52">
        <v>630</v>
      </c>
      <c r="K29" s="52">
        <v>656</v>
      </c>
      <c r="L29" s="40">
        <f t="shared" si="4"/>
        <v>104.12698412698414</v>
      </c>
      <c r="M29" s="39">
        <f t="shared" si="5"/>
        <v>26</v>
      </c>
      <c r="N29" s="54">
        <v>121</v>
      </c>
      <c r="O29" s="52">
        <v>101</v>
      </c>
      <c r="P29" s="41">
        <f t="shared" si="6"/>
        <v>83.47107438016529</v>
      </c>
      <c r="Q29" s="42">
        <f t="shared" si="7"/>
        <v>-20</v>
      </c>
      <c r="R29" s="52">
        <v>250</v>
      </c>
      <c r="S29" s="54">
        <v>250</v>
      </c>
      <c r="T29" s="41">
        <f t="shared" si="8"/>
        <v>100</v>
      </c>
      <c r="U29" s="39">
        <f t="shared" si="9"/>
        <v>0</v>
      </c>
      <c r="V29" s="42"/>
      <c r="W29" s="42"/>
      <c r="X29" s="41" t="e">
        <f t="shared" si="10"/>
        <v>#DIV/0!</v>
      </c>
      <c r="Y29" s="42">
        <f t="shared" si="35"/>
        <v>0</v>
      </c>
      <c r="Z29" s="210">
        <v>3011</v>
      </c>
      <c r="AA29" s="52">
        <v>2756</v>
      </c>
      <c r="AB29" s="40">
        <f t="shared" si="12"/>
        <v>91.53105280637662</v>
      </c>
      <c r="AC29" s="39">
        <f t="shared" si="13"/>
        <v>-255</v>
      </c>
      <c r="AD29" s="210">
        <v>1450</v>
      </c>
      <c r="AE29" s="52">
        <v>1477</v>
      </c>
      <c r="AF29" s="40">
        <f t="shared" si="14"/>
        <v>101.86206896551724</v>
      </c>
      <c r="AG29" s="39">
        <f t="shared" si="15"/>
        <v>27</v>
      </c>
      <c r="AH29" s="210">
        <v>1291</v>
      </c>
      <c r="AI29" s="53">
        <v>1071</v>
      </c>
      <c r="AJ29" s="40">
        <f t="shared" si="16"/>
        <v>82.95894655305965</v>
      </c>
      <c r="AK29" s="39">
        <f t="shared" si="17"/>
        <v>-220</v>
      </c>
      <c r="AL29" s="52">
        <v>280</v>
      </c>
      <c r="AM29" s="52">
        <v>320</v>
      </c>
      <c r="AN29" s="41">
        <f t="shared" si="18"/>
        <v>114.28571428571428</v>
      </c>
      <c r="AO29" s="39">
        <f t="shared" si="19"/>
        <v>40</v>
      </c>
      <c r="AP29" s="45">
        <f t="shared" si="20"/>
        <v>-1967</v>
      </c>
      <c r="AQ29" s="46">
        <f t="shared" si="21"/>
        <v>-1492</v>
      </c>
      <c r="AR29" s="46">
        <v>2916</v>
      </c>
      <c r="AS29" s="47">
        <v>2497</v>
      </c>
      <c r="AT29" s="55">
        <v>176</v>
      </c>
      <c r="AU29" s="55">
        <v>193</v>
      </c>
      <c r="AV29" s="49">
        <f t="shared" si="32"/>
        <v>109.7</v>
      </c>
      <c r="AW29" s="48">
        <f t="shared" si="22"/>
        <v>17</v>
      </c>
      <c r="AX29" s="56">
        <v>638</v>
      </c>
      <c r="AY29" s="52">
        <v>743</v>
      </c>
      <c r="AZ29" s="41">
        <f t="shared" si="23"/>
        <v>116.5</v>
      </c>
      <c r="BA29" s="39">
        <f t="shared" si="24"/>
        <v>105</v>
      </c>
      <c r="BB29" s="52">
        <v>620</v>
      </c>
      <c r="BC29" s="52">
        <v>512</v>
      </c>
      <c r="BD29" s="41">
        <f t="shared" si="25"/>
        <v>82.58064516129032</v>
      </c>
      <c r="BE29" s="39">
        <f t="shared" si="26"/>
        <v>-108</v>
      </c>
      <c r="BF29" s="52">
        <v>532</v>
      </c>
      <c r="BG29" s="52">
        <v>453</v>
      </c>
      <c r="BH29" s="41">
        <f t="shared" si="27"/>
        <v>85.15037593984962</v>
      </c>
      <c r="BI29" s="39">
        <f t="shared" si="28"/>
        <v>-79</v>
      </c>
      <c r="BJ29" s="57">
        <v>2091.6417910447763</v>
      </c>
      <c r="BK29" s="52">
        <v>2932.1311475409834</v>
      </c>
      <c r="BL29" s="39">
        <f t="shared" si="29"/>
        <v>840.4893564962072</v>
      </c>
      <c r="BM29" s="52">
        <v>11</v>
      </c>
      <c r="BN29" s="52">
        <v>10</v>
      </c>
      <c r="BO29" s="41">
        <f t="shared" si="30"/>
        <v>90.9</v>
      </c>
      <c r="BP29" s="39">
        <f t="shared" si="31"/>
        <v>-1</v>
      </c>
      <c r="BQ29" s="213">
        <v>39</v>
      </c>
      <c r="BR29" s="213">
        <v>3693.64</v>
      </c>
      <c r="BS29" s="213">
        <v>5508.5</v>
      </c>
      <c r="BT29" s="216">
        <f t="shared" si="33"/>
        <v>149.1</v>
      </c>
      <c r="BU29" s="58">
        <f t="shared" si="34"/>
        <v>1814.8600000000001</v>
      </c>
      <c r="BV29" s="14"/>
    </row>
    <row r="30" spans="1:74" s="20" customFormat="1" ht="21.75" customHeight="1">
      <c r="A30" s="51" t="s">
        <v>93</v>
      </c>
      <c r="B30" s="52">
        <v>1707</v>
      </c>
      <c r="C30" s="53">
        <v>1590</v>
      </c>
      <c r="D30" s="40">
        <f t="shared" si="0"/>
        <v>93.14586994727593</v>
      </c>
      <c r="E30" s="39">
        <f t="shared" si="1"/>
        <v>-117</v>
      </c>
      <c r="F30" s="52">
        <v>1226</v>
      </c>
      <c r="G30" s="52">
        <v>1073</v>
      </c>
      <c r="H30" s="40">
        <f t="shared" si="2"/>
        <v>87.52039151712887</v>
      </c>
      <c r="I30" s="39">
        <f t="shared" si="3"/>
        <v>-153</v>
      </c>
      <c r="J30" s="52">
        <v>1226</v>
      </c>
      <c r="K30" s="52">
        <v>1314</v>
      </c>
      <c r="L30" s="40">
        <f t="shared" si="4"/>
        <v>107.17781402936379</v>
      </c>
      <c r="M30" s="39">
        <f t="shared" si="5"/>
        <v>88</v>
      </c>
      <c r="N30" s="54">
        <v>419</v>
      </c>
      <c r="O30" s="52">
        <v>560</v>
      </c>
      <c r="P30" s="41">
        <f t="shared" si="6"/>
        <v>133.65155131264916</v>
      </c>
      <c r="Q30" s="42">
        <f t="shared" si="7"/>
        <v>141</v>
      </c>
      <c r="R30" s="52">
        <v>330</v>
      </c>
      <c r="S30" s="54">
        <v>330</v>
      </c>
      <c r="T30" s="41">
        <f t="shared" si="8"/>
        <v>100</v>
      </c>
      <c r="U30" s="39">
        <f t="shared" si="9"/>
        <v>0</v>
      </c>
      <c r="V30" s="42"/>
      <c r="W30" s="42"/>
      <c r="X30" s="41" t="e">
        <f t="shared" si="10"/>
        <v>#DIV/0!</v>
      </c>
      <c r="Y30" s="42">
        <f t="shared" si="35"/>
        <v>0</v>
      </c>
      <c r="Z30" s="210">
        <v>4907</v>
      </c>
      <c r="AA30" s="52">
        <v>5289</v>
      </c>
      <c r="AB30" s="40">
        <f t="shared" si="12"/>
        <v>107.78479722844916</v>
      </c>
      <c r="AC30" s="39">
        <f t="shared" si="13"/>
        <v>382</v>
      </c>
      <c r="AD30" s="210">
        <v>1699</v>
      </c>
      <c r="AE30" s="52">
        <v>1574</v>
      </c>
      <c r="AF30" s="40">
        <f t="shared" si="14"/>
        <v>92.64273101824602</v>
      </c>
      <c r="AG30" s="39">
        <f t="shared" si="15"/>
        <v>-125</v>
      </c>
      <c r="AH30" s="210">
        <v>2264</v>
      </c>
      <c r="AI30" s="53">
        <v>2377</v>
      </c>
      <c r="AJ30" s="40">
        <f t="shared" si="16"/>
        <v>104.99116607773851</v>
      </c>
      <c r="AK30" s="39">
        <f t="shared" si="17"/>
        <v>113</v>
      </c>
      <c r="AL30" s="52">
        <v>352</v>
      </c>
      <c r="AM30" s="52">
        <v>319</v>
      </c>
      <c r="AN30" s="41">
        <f t="shared" si="18"/>
        <v>90.625</v>
      </c>
      <c r="AO30" s="39">
        <f t="shared" si="19"/>
        <v>-33</v>
      </c>
      <c r="AP30" s="45">
        <f t="shared" si="20"/>
        <v>-2377</v>
      </c>
      <c r="AQ30" s="46">
        <f t="shared" si="21"/>
        <v>-2846</v>
      </c>
      <c r="AR30" s="46">
        <v>3567</v>
      </c>
      <c r="AS30" s="47">
        <v>3950</v>
      </c>
      <c r="AT30" s="55">
        <v>173</v>
      </c>
      <c r="AU30" s="55">
        <v>189</v>
      </c>
      <c r="AV30" s="49">
        <f t="shared" si="32"/>
        <v>109.2</v>
      </c>
      <c r="AW30" s="48">
        <f t="shared" si="22"/>
        <v>16</v>
      </c>
      <c r="AX30" s="56">
        <v>1299</v>
      </c>
      <c r="AY30" s="52">
        <v>1367</v>
      </c>
      <c r="AZ30" s="41">
        <f t="shared" si="23"/>
        <v>105.2</v>
      </c>
      <c r="BA30" s="39">
        <f t="shared" si="24"/>
        <v>68</v>
      </c>
      <c r="BB30" s="52">
        <v>517</v>
      </c>
      <c r="BC30" s="52">
        <v>486</v>
      </c>
      <c r="BD30" s="41">
        <f t="shared" si="25"/>
        <v>94.00386847195358</v>
      </c>
      <c r="BE30" s="39">
        <f t="shared" si="26"/>
        <v>-31</v>
      </c>
      <c r="BF30" s="52">
        <v>358</v>
      </c>
      <c r="BG30" s="52">
        <v>371</v>
      </c>
      <c r="BH30" s="41">
        <f t="shared" si="27"/>
        <v>103.63128491620112</v>
      </c>
      <c r="BI30" s="39">
        <f t="shared" si="28"/>
        <v>13</v>
      </c>
      <c r="BJ30" s="57">
        <v>2703.157894736842</v>
      </c>
      <c r="BK30" s="52">
        <v>3458.2706766917295</v>
      </c>
      <c r="BL30" s="39">
        <f t="shared" si="29"/>
        <v>755.1127819548874</v>
      </c>
      <c r="BM30" s="52">
        <v>25</v>
      </c>
      <c r="BN30" s="52">
        <v>2</v>
      </c>
      <c r="BO30" s="41">
        <f t="shared" si="30"/>
        <v>8</v>
      </c>
      <c r="BP30" s="39">
        <f t="shared" si="31"/>
        <v>-23</v>
      </c>
      <c r="BQ30" s="213">
        <v>3</v>
      </c>
      <c r="BR30" s="213">
        <v>3967.72</v>
      </c>
      <c r="BS30" s="213">
        <v>4500</v>
      </c>
      <c r="BT30" s="216">
        <f t="shared" si="33"/>
        <v>113.4</v>
      </c>
      <c r="BU30" s="58">
        <f t="shared" si="34"/>
        <v>532.2800000000002</v>
      </c>
      <c r="BV30" s="14"/>
    </row>
    <row r="31" spans="1:74" s="60" customFormat="1" ht="21.75" customHeight="1">
      <c r="A31" s="51" t="s">
        <v>94</v>
      </c>
      <c r="B31" s="52">
        <v>9635</v>
      </c>
      <c r="C31" s="53">
        <v>9042</v>
      </c>
      <c r="D31" s="40">
        <f t="shared" si="0"/>
        <v>93.84535547483135</v>
      </c>
      <c r="E31" s="39">
        <f t="shared" si="1"/>
        <v>-593</v>
      </c>
      <c r="F31" s="52">
        <v>6498</v>
      </c>
      <c r="G31" s="52">
        <v>6206</v>
      </c>
      <c r="H31" s="40">
        <f t="shared" si="2"/>
        <v>95.50630963373345</v>
      </c>
      <c r="I31" s="39">
        <f t="shared" si="3"/>
        <v>-292</v>
      </c>
      <c r="J31" s="52">
        <v>7305</v>
      </c>
      <c r="K31" s="52">
        <v>7565</v>
      </c>
      <c r="L31" s="40">
        <f t="shared" si="4"/>
        <v>103.55920602327173</v>
      </c>
      <c r="M31" s="39">
        <f t="shared" si="5"/>
        <v>260</v>
      </c>
      <c r="N31" s="54">
        <v>4751</v>
      </c>
      <c r="O31" s="52">
        <v>4746</v>
      </c>
      <c r="P31" s="41">
        <f t="shared" si="6"/>
        <v>99.89475899810566</v>
      </c>
      <c r="Q31" s="42">
        <f t="shared" si="7"/>
        <v>-5</v>
      </c>
      <c r="R31" s="52">
        <v>693</v>
      </c>
      <c r="S31" s="54">
        <v>709</v>
      </c>
      <c r="T31" s="41">
        <f t="shared" si="8"/>
        <v>102.3088023088023</v>
      </c>
      <c r="U31" s="39">
        <f t="shared" si="9"/>
        <v>16</v>
      </c>
      <c r="V31" s="42"/>
      <c r="W31" s="42"/>
      <c r="X31" s="41" t="e">
        <f t="shared" si="10"/>
        <v>#DIV/0!</v>
      </c>
      <c r="Y31" s="42">
        <f t="shared" si="35"/>
        <v>0</v>
      </c>
      <c r="Z31" s="210">
        <v>26285</v>
      </c>
      <c r="AA31" s="52">
        <v>30375</v>
      </c>
      <c r="AB31" s="40">
        <f t="shared" si="12"/>
        <v>115.56020544036522</v>
      </c>
      <c r="AC31" s="39">
        <f t="shared" si="13"/>
        <v>4090</v>
      </c>
      <c r="AD31" s="210">
        <v>9061</v>
      </c>
      <c r="AE31" s="52">
        <v>8515</v>
      </c>
      <c r="AF31" s="40">
        <f t="shared" si="14"/>
        <v>93.974175035868</v>
      </c>
      <c r="AG31" s="39">
        <f t="shared" si="15"/>
        <v>-546</v>
      </c>
      <c r="AH31" s="210">
        <v>8253</v>
      </c>
      <c r="AI31" s="53">
        <v>12621</v>
      </c>
      <c r="AJ31" s="40">
        <f t="shared" si="16"/>
        <v>152.9262086513995</v>
      </c>
      <c r="AK31" s="39">
        <f t="shared" si="17"/>
        <v>4368</v>
      </c>
      <c r="AL31" s="52">
        <v>1392</v>
      </c>
      <c r="AM31" s="52">
        <v>1126</v>
      </c>
      <c r="AN31" s="41">
        <f t="shared" si="18"/>
        <v>80.89080459770115</v>
      </c>
      <c r="AO31" s="39">
        <f t="shared" si="19"/>
        <v>-266</v>
      </c>
      <c r="AP31" s="45">
        <f t="shared" si="20"/>
        <v>1039</v>
      </c>
      <c r="AQ31" s="46">
        <f t="shared" si="21"/>
        <v>1498</v>
      </c>
      <c r="AR31" s="46">
        <v>5760</v>
      </c>
      <c r="AS31" s="47">
        <v>5289</v>
      </c>
      <c r="AT31" s="55">
        <v>1931</v>
      </c>
      <c r="AU31" s="55">
        <v>2263</v>
      </c>
      <c r="AV31" s="49">
        <f t="shared" si="32"/>
        <v>117.2</v>
      </c>
      <c r="AW31" s="48">
        <f t="shared" si="22"/>
        <v>332</v>
      </c>
      <c r="AX31" s="56">
        <v>12761</v>
      </c>
      <c r="AY31" s="52">
        <v>17331</v>
      </c>
      <c r="AZ31" s="41">
        <f t="shared" si="23"/>
        <v>135.8</v>
      </c>
      <c r="BA31" s="39">
        <f t="shared" si="24"/>
        <v>4570</v>
      </c>
      <c r="BB31" s="52">
        <v>2836</v>
      </c>
      <c r="BC31" s="52">
        <v>2255</v>
      </c>
      <c r="BD31" s="41">
        <f t="shared" si="25"/>
        <v>79.51339915373767</v>
      </c>
      <c r="BE31" s="39">
        <f t="shared" si="26"/>
        <v>-581</v>
      </c>
      <c r="BF31" s="52">
        <v>2421</v>
      </c>
      <c r="BG31" s="52">
        <v>1949</v>
      </c>
      <c r="BH31" s="41">
        <f t="shared" si="27"/>
        <v>80.50392399834779</v>
      </c>
      <c r="BI31" s="39">
        <f t="shared" si="28"/>
        <v>-472</v>
      </c>
      <c r="BJ31" s="57">
        <v>2779.4520547945203</v>
      </c>
      <c r="BK31" s="52">
        <v>3699.9379652605458</v>
      </c>
      <c r="BL31" s="39">
        <f t="shared" si="29"/>
        <v>920.4859104660254</v>
      </c>
      <c r="BM31" s="52">
        <v>685</v>
      </c>
      <c r="BN31" s="52">
        <v>982</v>
      </c>
      <c r="BO31" s="41">
        <f t="shared" si="30"/>
        <v>143.4</v>
      </c>
      <c r="BP31" s="39">
        <f t="shared" si="31"/>
        <v>297</v>
      </c>
      <c r="BQ31" s="213">
        <v>442</v>
      </c>
      <c r="BR31" s="213">
        <v>4342.93</v>
      </c>
      <c r="BS31" s="213">
        <v>5626.9</v>
      </c>
      <c r="BT31" s="216">
        <f t="shared" si="33"/>
        <v>129.6</v>
      </c>
      <c r="BU31" s="58">
        <f t="shared" si="34"/>
        <v>1283.9699999999993</v>
      </c>
      <c r="BV31" s="14"/>
    </row>
    <row r="32" spans="1:74" s="20" customFormat="1" ht="21.75" customHeight="1">
      <c r="A32" s="61" t="s">
        <v>95</v>
      </c>
      <c r="B32" s="52">
        <v>7700</v>
      </c>
      <c r="C32" s="53">
        <v>5818</v>
      </c>
      <c r="D32" s="40">
        <f t="shared" si="0"/>
        <v>75.55844155844156</v>
      </c>
      <c r="E32" s="39">
        <f t="shared" si="1"/>
        <v>-1882</v>
      </c>
      <c r="F32" s="52">
        <v>4946</v>
      </c>
      <c r="G32" s="52">
        <v>3472</v>
      </c>
      <c r="H32" s="40">
        <f t="shared" si="2"/>
        <v>70.19813991103922</v>
      </c>
      <c r="I32" s="39">
        <f t="shared" si="3"/>
        <v>-1474</v>
      </c>
      <c r="J32" s="52">
        <v>6688</v>
      </c>
      <c r="K32" s="52">
        <v>6774</v>
      </c>
      <c r="L32" s="40">
        <f t="shared" si="4"/>
        <v>101.2858851674641</v>
      </c>
      <c r="M32" s="39">
        <f t="shared" si="5"/>
        <v>86</v>
      </c>
      <c r="N32" s="54">
        <v>4668</v>
      </c>
      <c r="O32" s="52">
        <v>4832</v>
      </c>
      <c r="P32" s="41">
        <f t="shared" si="6"/>
        <v>103.5132819194516</v>
      </c>
      <c r="Q32" s="42">
        <f t="shared" si="7"/>
        <v>164</v>
      </c>
      <c r="R32" s="52">
        <v>503</v>
      </c>
      <c r="S32" s="54">
        <v>546</v>
      </c>
      <c r="T32" s="41">
        <f t="shared" si="8"/>
        <v>108.54870775347914</v>
      </c>
      <c r="U32" s="39">
        <f t="shared" si="9"/>
        <v>43</v>
      </c>
      <c r="V32" s="42"/>
      <c r="W32" s="42"/>
      <c r="X32" s="41" t="e">
        <f t="shared" si="10"/>
        <v>#DIV/0!</v>
      </c>
      <c r="Y32" s="42">
        <f t="shared" si="35"/>
        <v>0</v>
      </c>
      <c r="Z32" s="210">
        <v>24546</v>
      </c>
      <c r="AA32" s="52">
        <v>24836</v>
      </c>
      <c r="AB32" s="40">
        <f t="shared" si="12"/>
        <v>101.18145522692087</v>
      </c>
      <c r="AC32" s="39">
        <f t="shared" si="13"/>
        <v>290</v>
      </c>
      <c r="AD32" s="210">
        <v>7580</v>
      </c>
      <c r="AE32" s="52">
        <v>5719</v>
      </c>
      <c r="AF32" s="40">
        <f t="shared" si="14"/>
        <v>75.44854881266491</v>
      </c>
      <c r="AG32" s="39">
        <f t="shared" si="15"/>
        <v>-1861</v>
      </c>
      <c r="AH32" s="210">
        <v>8729</v>
      </c>
      <c r="AI32" s="53">
        <v>10890</v>
      </c>
      <c r="AJ32" s="40">
        <f t="shared" si="16"/>
        <v>124.75655859777753</v>
      </c>
      <c r="AK32" s="39">
        <f t="shared" si="17"/>
        <v>2161</v>
      </c>
      <c r="AL32" s="52">
        <v>967</v>
      </c>
      <c r="AM32" s="52">
        <v>777</v>
      </c>
      <c r="AN32" s="41">
        <f t="shared" si="18"/>
        <v>80.35160289555326</v>
      </c>
      <c r="AO32" s="39">
        <f t="shared" si="19"/>
        <v>-190</v>
      </c>
      <c r="AP32" s="45">
        <f t="shared" si="20"/>
        <v>4108</v>
      </c>
      <c r="AQ32" s="46">
        <f t="shared" si="21"/>
        <v>3214</v>
      </c>
      <c r="AR32" s="46">
        <v>1246</v>
      </c>
      <c r="AS32" s="47">
        <v>1271</v>
      </c>
      <c r="AT32" s="55">
        <v>1111</v>
      </c>
      <c r="AU32" s="55">
        <v>1136</v>
      </c>
      <c r="AV32" s="49">
        <f t="shared" si="32"/>
        <v>102.3</v>
      </c>
      <c r="AW32" s="48">
        <f t="shared" si="22"/>
        <v>25</v>
      </c>
      <c r="AX32" s="56">
        <v>10652</v>
      </c>
      <c r="AY32" s="52">
        <v>12589</v>
      </c>
      <c r="AZ32" s="41">
        <f t="shared" si="23"/>
        <v>118.2</v>
      </c>
      <c r="BA32" s="39">
        <f t="shared" si="24"/>
        <v>1937</v>
      </c>
      <c r="BB32" s="52">
        <v>2346</v>
      </c>
      <c r="BC32" s="52">
        <v>1333</v>
      </c>
      <c r="BD32" s="41">
        <f t="shared" si="25"/>
        <v>56.82011935208866</v>
      </c>
      <c r="BE32" s="39">
        <f t="shared" si="26"/>
        <v>-1013</v>
      </c>
      <c r="BF32" s="52">
        <v>1939</v>
      </c>
      <c r="BG32" s="52">
        <v>1138</v>
      </c>
      <c r="BH32" s="41">
        <f t="shared" si="27"/>
        <v>58.69004641567819</v>
      </c>
      <c r="BI32" s="39">
        <f t="shared" si="28"/>
        <v>-801</v>
      </c>
      <c r="BJ32" s="57">
        <v>2468.548842461886</v>
      </c>
      <c r="BK32" s="52">
        <v>3507.4148296593185</v>
      </c>
      <c r="BL32" s="39">
        <f t="shared" si="29"/>
        <v>1038.8659871974323</v>
      </c>
      <c r="BM32" s="52">
        <v>726</v>
      </c>
      <c r="BN32" s="52">
        <v>1662</v>
      </c>
      <c r="BO32" s="41">
        <f t="shared" si="30"/>
        <v>228.9</v>
      </c>
      <c r="BP32" s="39">
        <f t="shared" si="31"/>
        <v>936</v>
      </c>
      <c r="BQ32" s="213">
        <v>260</v>
      </c>
      <c r="BR32" s="213">
        <v>4376.82</v>
      </c>
      <c r="BS32" s="213">
        <v>5032.63</v>
      </c>
      <c r="BT32" s="216">
        <f t="shared" si="33"/>
        <v>115</v>
      </c>
      <c r="BU32" s="58">
        <f t="shared" si="34"/>
        <v>655.8100000000004</v>
      </c>
      <c r="BV32" s="14"/>
    </row>
    <row r="33" spans="1:74" s="20" customFormat="1" ht="21.75" customHeight="1">
      <c r="A33" s="51" t="s">
        <v>96</v>
      </c>
      <c r="B33" s="52">
        <v>3227</v>
      </c>
      <c r="C33" s="53">
        <v>2977</v>
      </c>
      <c r="D33" s="40">
        <f t="shared" si="0"/>
        <v>92.25286643941742</v>
      </c>
      <c r="E33" s="39">
        <f t="shared" si="1"/>
        <v>-250</v>
      </c>
      <c r="F33" s="52">
        <v>2103</v>
      </c>
      <c r="G33" s="52">
        <v>1833</v>
      </c>
      <c r="H33" s="40">
        <f t="shared" si="2"/>
        <v>87.16119828815977</v>
      </c>
      <c r="I33" s="39">
        <f t="shared" si="3"/>
        <v>-270</v>
      </c>
      <c r="J33" s="52">
        <v>3203</v>
      </c>
      <c r="K33" s="52">
        <v>3264</v>
      </c>
      <c r="L33" s="40">
        <f t="shared" si="4"/>
        <v>101.9044645644708</v>
      </c>
      <c r="M33" s="39">
        <f t="shared" si="5"/>
        <v>61</v>
      </c>
      <c r="N33" s="54">
        <v>1944</v>
      </c>
      <c r="O33" s="52">
        <v>2091</v>
      </c>
      <c r="P33" s="41">
        <f t="shared" si="6"/>
        <v>107.56172839506173</v>
      </c>
      <c r="Q33" s="42">
        <f t="shared" si="7"/>
        <v>147</v>
      </c>
      <c r="R33" s="52">
        <v>331</v>
      </c>
      <c r="S33" s="54">
        <v>336</v>
      </c>
      <c r="T33" s="41">
        <f t="shared" si="8"/>
        <v>101.51057401812689</v>
      </c>
      <c r="U33" s="39">
        <f t="shared" si="9"/>
        <v>5</v>
      </c>
      <c r="V33" s="42"/>
      <c r="W33" s="42"/>
      <c r="X33" s="41" t="e">
        <f t="shared" si="10"/>
        <v>#DIV/0!</v>
      </c>
      <c r="Y33" s="42">
        <f t="shared" si="35"/>
        <v>0</v>
      </c>
      <c r="Z33" s="210">
        <v>9432</v>
      </c>
      <c r="AA33" s="52">
        <v>10362</v>
      </c>
      <c r="AB33" s="40">
        <f t="shared" si="12"/>
        <v>109.86005089058524</v>
      </c>
      <c r="AC33" s="39">
        <f t="shared" si="13"/>
        <v>930</v>
      </c>
      <c r="AD33" s="210">
        <v>3148</v>
      </c>
      <c r="AE33" s="52">
        <v>2937</v>
      </c>
      <c r="AF33" s="40">
        <f t="shared" si="14"/>
        <v>93.29733163913596</v>
      </c>
      <c r="AG33" s="39">
        <f t="shared" si="15"/>
        <v>-211</v>
      </c>
      <c r="AH33" s="210">
        <v>1664</v>
      </c>
      <c r="AI33" s="53">
        <v>3396</v>
      </c>
      <c r="AJ33" s="40">
        <f t="shared" si="16"/>
        <v>204.08653846153845</v>
      </c>
      <c r="AK33" s="39">
        <f t="shared" si="17"/>
        <v>1732</v>
      </c>
      <c r="AL33" s="52">
        <v>604</v>
      </c>
      <c r="AM33" s="52">
        <v>601</v>
      </c>
      <c r="AN33" s="41">
        <f t="shared" si="18"/>
        <v>99.50331125827815</v>
      </c>
      <c r="AO33" s="39">
        <f t="shared" si="19"/>
        <v>-3</v>
      </c>
      <c r="AP33" s="46">
        <f t="shared" si="20"/>
        <v>-1631</v>
      </c>
      <c r="AQ33" s="46">
        <f t="shared" si="21"/>
        <v>-1747</v>
      </c>
      <c r="AR33" s="46">
        <v>3714</v>
      </c>
      <c r="AS33" s="47">
        <v>3691</v>
      </c>
      <c r="AT33" s="55">
        <v>614</v>
      </c>
      <c r="AU33" s="55">
        <v>731</v>
      </c>
      <c r="AV33" s="49">
        <f t="shared" si="32"/>
        <v>119.1</v>
      </c>
      <c r="AW33" s="48">
        <f t="shared" si="22"/>
        <v>117</v>
      </c>
      <c r="AX33" s="56">
        <v>4069</v>
      </c>
      <c r="AY33" s="52">
        <v>4583</v>
      </c>
      <c r="AZ33" s="41">
        <f t="shared" si="23"/>
        <v>112.6</v>
      </c>
      <c r="BA33" s="39">
        <f t="shared" si="24"/>
        <v>514</v>
      </c>
      <c r="BB33" s="52">
        <v>1144</v>
      </c>
      <c r="BC33" s="52">
        <v>1033</v>
      </c>
      <c r="BD33" s="41">
        <f t="shared" si="25"/>
        <v>90.2972027972028</v>
      </c>
      <c r="BE33" s="39">
        <f t="shared" si="26"/>
        <v>-111</v>
      </c>
      <c r="BF33" s="52">
        <v>980</v>
      </c>
      <c r="BG33" s="52">
        <v>914</v>
      </c>
      <c r="BH33" s="41">
        <f t="shared" si="27"/>
        <v>93.26530612244898</v>
      </c>
      <c r="BI33" s="39">
        <f t="shared" si="28"/>
        <v>-66</v>
      </c>
      <c r="BJ33" s="57">
        <v>1713.4495641344956</v>
      </c>
      <c r="BK33" s="52">
        <v>2403.6601307189544</v>
      </c>
      <c r="BL33" s="39">
        <f t="shared" si="29"/>
        <v>690.2105665844588</v>
      </c>
      <c r="BM33" s="52">
        <v>110</v>
      </c>
      <c r="BN33" s="52">
        <v>103</v>
      </c>
      <c r="BO33" s="41">
        <f t="shared" si="30"/>
        <v>93.6</v>
      </c>
      <c r="BP33" s="39">
        <f t="shared" si="31"/>
        <v>-7</v>
      </c>
      <c r="BQ33" s="213">
        <v>155</v>
      </c>
      <c r="BR33" s="213">
        <v>3799.75</v>
      </c>
      <c r="BS33" s="213">
        <v>4739.66</v>
      </c>
      <c r="BT33" s="216">
        <f t="shared" si="33"/>
        <v>124.7</v>
      </c>
      <c r="BU33" s="58">
        <f t="shared" si="34"/>
        <v>939.9099999999999</v>
      </c>
      <c r="BV33" s="14"/>
    </row>
    <row r="34" spans="1:74" s="20" customFormat="1" ht="21.75" customHeight="1">
      <c r="A34" s="51" t="s">
        <v>97</v>
      </c>
      <c r="B34" s="52">
        <v>2373</v>
      </c>
      <c r="C34" s="53">
        <v>1865</v>
      </c>
      <c r="D34" s="40">
        <f t="shared" si="0"/>
        <v>78.59249894648124</v>
      </c>
      <c r="E34" s="39">
        <f t="shared" si="1"/>
        <v>-508</v>
      </c>
      <c r="F34" s="52">
        <v>1766</v>
      </c>
      <c r="G34" s="52">
        <v>1294</v>
      </c>
      <c r="H34" s="40">
        <f t="shared" si="2"/>
        <v>73.27293318233295</v>
      </c>
      <c r="I34" s="39">
        <f t="shared" si="3"/>
        <v>-472</v>
      </c>
      <c r="J34" s="52">
        <v>3279</v>
      </c>
      <c r="K34" s="52">
        <v>3615</v>
      </c>
      <c r="L34" s="40">
        <f t="shared" si="4"/>
        <v>110.24702653247942</v>
      </c>
      <c r="M34" s="39">
        <f t="shared" si="5"/>
        <v>336</v>
      </c>
      <c r="N34" s="54">
        <v>2123</v>
      </c>
      <c r="O34" s="52">
        <v>2670</v>
      </c>
      <c r="P34" s="41">
        <f t="shared" si="6"/>
        <v>125.765426283561</v>
      </c>
      <c r="Q34" s="42">
        <f t="shared" si="7"/>
        <v>547</v>
      </c>
      <c r="R34" s="52">
        <v>282</v>
      </c>
      <c r="S34" s="54">
        <v>285</v>
      </c>
      <c r="T34" s="41">
        <f t="shared" si="8"/>
        <v>101.06382978723406</v>
      </c>
      <c r="U34" s="39">
        <f t="shared" si="9"/>
        <v>3</v>
      </c>
      <c r="V34" s="42"/>
      <c r="W34" s="42"/>
      <c r="X34" s="41" t="e">
        <f t="shared" si="10"/>
        <v>#DIV/0!</v>
      </c>
      <c r="Y34" s="42">
        <f t="shared" si="35"/>
        <v>0</v>
      </c>
      <c r="Z34" s="210">
        <v>10531</v>
      </c>
      <c r="AA34" s="52">
        <v>9352</v>
      </c>
      <c r="AB34" s="40">
        <f t="shared" si="12"/>
        <v>88.80448200550755</v>
      </c>
      <c r="AC34" s="39">
        <f t="shared" si="13"/>
        <v>-1179</v>
      </c>
      <c r="AD34" s="210">
        <v>2367</v>
      </c>
      <c r="AE34" s="52">
        <v>1856</v>
      </c>
      <c r="AF34" s="40">
        <f t="shared" si="14"/>
        <v>78.411491339248</v>
      </c>
      <c r="AG34" s="39">
        <f t="shared" si="15"/>
        <v>-511</v>
      </c>
      <c r="AH34" s="210">
        <v>3840</v>
      </c>
      <c r="AI34" s="53">
        <v>2987</v>
      </c>
      <c r="AJ34" s="40">
        <f t="shared" si="16"/>
        <v>77.78645833333333</v>
      </c>
      <c r="AK34" s="39">
        <f t="shared" si="17"/>
        <v>-853</v>
      </c>
      <c r="AL34" s="52">
        <v>755</v>
      </c>
      <c r="AM34" s="52">
        <v>575</v>
      </c>
      <c r="AN34" s="41">
        <f t="shared" si="18"/>
        <v>76.15894039735099</v>
      </c>
      <c r="AO34" s="39">
        <f t="shared" si="19"/>
        <v>-180</v>
      </c>
      <c r="AP34" s="62">
        <f t="shared" si="20"/>
        <v>-2265</v>
      </c>
      <c r="AQ34" s="63">
        <f t="shared" si="21"/>
        <v>-2197</v>
      </c>
      <c r="AR34" s="63">
        <v>4067</v>
      </c>
      <c r="AS34" s="64">
        <v>3587</v>
      </c>
      <c r="AT34" s="55">
        <v>514</v>
      </c>
      <c r="AU34" s="55">
        <v>562</v>
      </c>
      <c r="AV34" s="49">
        <f t="shared" si="32"/>
        <v>109.3</v>
      </c>
      <c r="AW34" s="48">
        <f t="shared" si="22"/>
        <v>48</v>
      </c>
      <c r="AX34" s="56">
        <v>3194</v>
      </c>
      <c r="AY34" s="52">
        <v>3819</v>
      </c>
      <c r="AZ34" s="41">
        <f t="shared" si="23"/>
        <v>119.6</v>
      </c>
      <c r="BA34" s="39">
        <f t="shared" si="24"/>
        <v>625</v>
      </c>
      <c r="BB34" s="52">
        <v>571</v>
      </c>
      <c r="BC34" s="52">
        <v>475</v>
      </c>
      <c r="BD34" s="41">
        <f t="shared" si="25"/>
        <v>83.18739054290718</v>
      </c>
      <c r="BE34" s="39">
        <f t="shared" si="26"/>
        <v>-96</v>
      </c>
      <c r="BF34" s="52">
        <v>492</v>
      </c>
      <c r="BG34" s="52">
        <v>437</v>
      </c>
      <c r="BH34" s="41">
        <f t="shared" si="27"/>
        <v>88.8211382113821</v>
      </c>
      <c r="BI34" s="39">
        <f t="shared" si="28"/>
        <v>-55</v>
      </c>
      <c r="BJ34" s="57">
        <v>2571.5625</v>
      </c>
      <c r="BK34" s="52">
        <v>3231.0344827586205</v>
      </c>
      <c r="BL34" s="39">
        <f t="shared" si="29"/>
        <v>659.4719827586205</v>
      </c>
      <c r="BM34" s="52">
        <v>25</v>
      </c>
      <c r="BN34" s="52">
        <v>36</v>
      </c>
      <c r="BO34" s="41">
        <f t="shared" si="30"/>
        <v>144</v>
      </c>
      <c r="BP34" s="39">
        <f t="shared" si="31"/>
        <v>11</v>
      </c>
      <c r="BQ34" s="213">
        <v>4</v>
      </c>
      <c r="BR34" s="213">
        <v>3629.4</v>
      </c>
      <c r="BS34" s="213">
        <v>4511.47</v>
      </c>
      <c r="BT34" s="216">
        <f t="shared" si="33"/>
        <v>124.3</v>
      </c>
      <c r="BU34" s="58">
        <f t="shared" si="34"/>
        <v>882.0700000000002</v>
      </c>
      <c r="BV34" s="14"/>
    </row>
    <row r="35" spans="1:73" s="195" customFormat="1" ht="18.75" customHeight="1">
      <c r="A35" s="51" t="s">
        <v>98</v>
      </c>
      <c r="B35" s="196">
        <v>897</v>
      </c>
      <c r="C35" s="196">
        <v>694</v>
      </c>
      <c r="D35" s="197">
        <f>C35/B35*100</f>
        <v>77.36900780379041</v>
      </c>
      <c r="E35" s="198">
        <f>C35-B35</f>
        <v>-203</v>
      </c>
      <c r="F35" s="196">
        <v>630</v>
      </c>
      <c r="G35" s="196">
        <v>508</v>
      </c>
      <c r="H35" s="197">
        <f>G35/F35*100</f>
        <v>80.63492063492063</v>
      </c>
      <c r="I35" s="198">
        <f>G35-F35</f>
        <v>-122</v>
      </c>
      <c r="J35" s="199">
        <v>1487</v>
      </c>
      <c r="K35" s="199">
        <v>1308</v>
      </c>
      <c r="L35" s="197">
        <f>K35/J35*100</f>
        <v>87.96234028244788</v>
      </c>
      <c r="M35" s="198">
        <f>K35-J35</f>
        <v>-179</v>
      </c>
      <c r="N35" s="196">
        <v>1096</v>
      </c>
      <c r="O35" s="196">
        <v>998</v>
      </c>
      <c r="P35" s="200">
        <f>O35/N35*100</f>
        <v>91.05839416058394</v>
      </c>
      <c r="Q35" s="38">
        <f>O35-N35</f>
        <v>-98</v>
      </c>
      <c r="R35" s="196">
        <v>150</v>
      </c>
      <c r="S35" s="196">
        <v>150</v>
      </c>
      <c r="T35" s="200">
        <f>S35/R35*100</f>
        <v>100</v>
      </c>
      <c r="U35" s="198">
        <f>S35-R35</f>
        <v>0</v>
      </c>
      <c r="V35" s="196"/>
      <c r="W35" s="196"/>
      <c r="X35" s="196"/>
      <c r="Y35" s="196"/>
      <c r="Z35" s="210">
        <v>3993</v>
      </c>
      <c r="AA35" s="196">
        <v>7787</v>
      </c>
      <c r="AB35" s="197">
        <f>AA35/Z35*100</f>
        <v>195.01627848735285</v>
      </c>
      <c r="AC35" s="198">
        <f>AA35-Z35</f>
        <v>3794</v>
      </c>
      <c r="AD35" s="210">
        <v>839</v>
      </c>
      <c r="AE35" s="196">
        <v>639</v>
      </c>
      <c r="AF35" s="197">
        <f>AE35/AD35*100</f>
        <v>76.16209773539929</v>
      </c>
      <c r="AG35" s="198">
        <f>AE35-AD35</f>
        <v>-200</v>
      </c>
      <c r="AH35" s="210">
        <v>1583</v>
      </c>
      <c r="AI35" s="196">
        <v>5209</v>
      </c>
      <c r="AJ35" s="197">
        <f>AI35/AH35*100</f>
        <v>329.0587492103601</v>
      </c>
      <c r="AK35" s="198">
        <f>AI35-AH35</f>
        <v>3626</v>
      </c>
      <c r="AL35" s="196">
        <v>164</v>
      </c>
      <c r="AM35" s="196">
        <v>70</v>
      </c>
      <c r="AN35" s="200">
        <f>AM35/AL35*100</f>
        <v>42.68292682926829</v>
      </c>
      <c r="AO35" s="198">
        <f>AM35-AL35</f>
        <v>-94</v>
      </c>
      <c r="AP35" s="196"/>
      <c r="AQ35" s="196"/>
      <c r="AR35" s="196"/>
      <c r="AS35" s="196"/>
      <c r="AT35" s="196">
        <v>191</v>
      </c>
      <c r="AU35" s="196">
        <v>195</v>
      </c>
      <c r="AV35" s="201">
        <f>ROUND(AU35/AT35*100,1)</f>
        <v>102.1</v>
      </c>
      <c r="AW35" s="202">
        <f>AU35-AT35</f>
        <v>4</v>
      </c>
      <c r="AX35" s="203">
        <v>2468</v>
      </c>
      <c r="AY35" s="203">
        <v>2984</v>
      </c>
      <c r="AZ35" s="200">
        <f>ROUND(AY35/AX35*100,1)</f>
        <v>120.9</v>
      </c>
      <c r="BA35" s="198">
        <f>AY35-AX35</f>
        <v>516</v>
      </c>
      <c r="BB35" s="196">
        <v>186</v>
      </c>
      <c r="BC35" s="196">
        <v>151</v>
      </c>
      <c r="BD35" s="200">
        <f>BC35/BB35*100</f>
        <v>81.18279569892472</v>
      </c>
      <c r="BE35" s="198">
        <f>BC35-BB35</f>
        <v>-35</v>
      </c>
      <c r="BF35" s="196">
        <v>153</v>
      </c>
      <c r="BG35" s="196">
        <v>133</v>
      </c>
      <c r="BH35" s="200">
        <f>BG35/BF35*100</f>
        <v>86.9281045751634</v>
      </c>
      <c r="BI35" s="198">
        <f>BG35-BF35</f>
        <v>-20</v>
      </c>
      <c r="BJ35" s="204">
        <v>3373.134328358209</v>
      </c>
      <c r="BK35" s="204">
        <v>4829.059829059829</v>
      </c>
      <c r="BL35" s="198">
        <f t="shared" si="29"/>
        <v>1455.92550070162</v>
      </c>
      <c r="BM35" s="196">
        <v>168</v>
      </c>
      <c r="BN35" s="196">
        <v>255</v>
      </c>
      <c r="BO35" s="200">
        <f>ROUND(BN35/BM35*100,1)</f>
        <v>151.8</v>
      </c>
      <c r="BP35" s="198">
        <f>BN35-BM35</f>
        <v>87</v>
      </c>
      <c r="BQ35" s="196">
        <v>107</v>
      </c>
      <c r="BR35" s="213">
        <v>5649</v>
      </c>
      <c r="BS35" s="213">
        <v>6773.95</v>
      </c>
      <c r="BT35" s="216">
        <f t="shared" si="33"/>
        <v>119.9</v>
      </c>
      <c r="BU35" s="58">
        <f t="shared" si="34"/>
        <v>1124.9499999999998</v>
      </c>
    </row>
    <row r="36" spans="5:63" s="65" customFormat="1" ht="12.75"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AX36" s="67"/>
      <c r="AY36" s="67"/>
      <c r="AZ36" s="67"/>
      <c r="BA36" s="68"/>
      <c r="BI36" s="69"/>
      <c r="BJ36" s="69"/>
      <c r="BK36" s="69"/>
    </row>
    <row r="37" spans="5:63" s="65" customFormat="1" ht="12.75"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AX37" s="67"/>
      <c r="AY37" s="67"/>
      <c r="AZ37" s="67"/>
      <c r="BA37" s="68"/>
      <c r="BI37" s="69"/>
      <c r="BJ37" s="69"/>
      <c r="BK37" s="69"/>
    </row>
    <row r="38" spans="5:63" s="65" customFormat="1" ht="12.75"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BA38" s="69"/>
      <c r="BI38" s="69"/>
      <c r="BJ38" s="69"/>
      <c r="BK38" s="69"/>
    </row>
    <row r="39" spans="5:63" s="65" customFormat="1" ht="12.75"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BI39" s="69"/>
      <c r="BJ39" s="69"/>
      <c r="BK39" s="69"/>
    </row>
    <row r="40" spans="5:17" s="65" customFormat="1" ht="12.75"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5:17" s="65" customFormat="1" ht="12.75"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5:17" s="65" customFormat="1" ht="12.75"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="65" customFormat="1" ht="12.75"/>
    <row r="44" s="65" customFormat="1" ht="12.75"/>
    <row r="45" s="65" customFormat="1" ht="12.75"/>
    <row r="46" s="65" customFormat="1" ht="12.75"/>
    <row r="47" s="65" customFormat="1" ht="12.75"/>
    <row r="48" s="65" customFormat="1" ht="12.75"/>
    <row r="49" s="65" customFormat="1" ht="12.75"/>
    <row r="50" s="65" customFormat="1" ht="12.75"/>
    <row r="51" s="65" customFormat="1" ht="12.75"/>
    <row r="52" s="65" customFormat="1" ht="12.75"/>
    <row r="53" s="65" customFormat="1" ht="12.75"/>
    <row r="54" s="65" customFormat="1" ht="12.75"/>
    <row r="55" s="65" customFormat="1" ht="12.75"/>
    <row r="56" s="65" customFormat="1" ht="12.75"/>
    <row r="57" s="65" customFormat="1" ht="12.75"/>
    <row r="58" s="65" customFormat="1" ht="12.75"/>
    <row r="59" s="65" customFormat="1" ht="12.75"/>
    <row r="60" s="65" customFormat="1" ht="12.75"/>
    <row r="61" s="65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</sheetData>
  <sheetProtection/>
  <mergeCells count="75">
    <mergeCell ref="BO6:BP6"/>
    <mergeCell ref="BB6:BB7"/>
    <mergeCell ref="BJ6:BJ7"/>
    <mergeCell ref="BK6:BK7"/>
    <mergeCell ref="BL6:BL7"/>
    <mergeCell ref="BM6:BM7"/>
    <mergeCell ref="BN6:BN7"/>
    <mergeCell ref="BD6:BE6"/>
    <mergeCell ref="BF6:BF7"/>
    <mergeCell ref="BG6:BG7"/>
    <mergeCell ref="BH6:BI6"/>
    <mergeCell ref="AZ6:BA6"/>
    <mergeCell ref="AU6:AU7"/>
    <mergeCell ref="AV6:AW6"/>
    <mergeCell ref="AX6:AY6"/>
    <mergeCell ref="AN6:AO6"/>
    <mergeCell ref="AT6:AT7"/>
    <mergeCell ref="BC6:BC7"/>
    <mergeCell ref="S6:S7"/>
    <mergeCell ref="T6:U6"/>
    <mergeCell ref="V6:V7"/>
    <mergeCell ref="W6:W7"/>
    <mergeCell ref="X6:Y6"/>
    <mergeCell ref="Z6:Z7"/>
    <mergeCell ref="AA6:AA7"/>
    <mergeCell ref="AB6:AC6"/>
    <mergeCell ref="AH4:AK5"/>
    <mergeCell ref="L6:M6"/>
    <mergeCell ref="N6:N7"/>
    <mergeCell ref="O6:O7"/>
    <mergeCell ref="P6:Q6"/>
    <mergeCell ref="R6:R7"/>
    <mergeCell ref="AH6:AH7"/>
    <mergeCell ref="AI6:AI7"/>
    <mergeCell ref="AJ6:AK6"/>
    <mergeCell ref="AD6:AD7"/>
    <mergeCell ref="AD4:AG5"/>
    <mergeCell ref="AR4:AS5"/>
    <mergeCell ref="BF3:BI5"/>
    <mergeCell ref="AE6:AE7"/>
    <mergeCell ref="AF6:AG6"/>
    <mergeCell ref="AL6:AL7"/>
    <mergeCell ref="AM6:AM7"/>
    <mergeCell ref="AX3:BA5"/>
    <mergeCell ref="BB3:BE5"/>
    <mergeCell ref="G6:G7"/>
    <mergeCell ref="H6:I6"/>
    <mergeCell ref="J6:J7"/>
    <mergeCell ref="AL3:AO5"/>
    <mergeCell ref="B1:U1"/>
    <mergeCell ref="B2:U2"/>
    <mergeCell ref="R3:U5"/>
    <mergeCell ref="V3:Y5"/>
    <mergeCell ref="Z3:AC5"/>
    <mergeCell ref="AD3:AK3"/>
    <mergeCell ref="A3:A7"/>
    <mergeCell ref="B3:E5"/>
    <mergeCell ref="F3:I5"/>
    <mergeCell ref="J3:M5"/>
    <mergeCell ref="N3:Q5"/>
    <mergeCell ref="B6:B7"/>
    <mergeCell ref="C6:C7"/>
    <mergeCell ref="K6:K7"/>
    <mergeCell ref="D6:E6"/>
    <mergeCell ref="F6:F7"/>
    <mergeCell ref="BR3:BU5"/>
    <mergeCell ref="BT6:BU6"/>
    <mergeCell ref="BR6:BR7"/>
    <mergeCell ref="BS6:BS7"/>
    <mergeCell ref="BO2:BP2"/>
    <mergeCell ref="AU2:AV2"/>
    <mergeCell ref="BQ6:BQ7"/>
    <mergeCell ref="BM3:BQ5"/>
    <mergeCell ref="BJ3:BL5"/>
    <mergeCell ref="AT3:AW5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5" r:id="rId1"/>
  <colBreaks count="2" manualBreakCount="2">
    <brk id="25" max="34" man="1"/>
    <brk id="4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08</cp:lastModifiedBy>
  <cp:lastPrinted>2018-03-22T08:45:00Z</cp:lastPrinted>
  <dcterms:created xsi:type="dcterms:W3CDTF">2017-11-17T08:56:41Z</dcterms:created>
  <dcterms:modified xsi:type="dcterms:W3CDTF">2019-01-08T13:45:57Z</dcterms:modified>
  <cp:category/>
  <cp:version/>
  <cp:contentType/>
  <cp:contentStatus/>
</cp:coreProperties>
</file>