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35" windowWidth="17715" windowHeight="745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'2'!$B$1:$F$35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'6'!$A$1:$BQ$35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<sst xmlns="http://schemas.openxmlformats.org/spreadsheetml/2006/main" count="239" uniqueCount="141">
  <si>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</si>
  <si>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</si>
  <si>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</si>
  <si>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</si>
  <si>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</si>
  <si>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</si>
  <si>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</si>
  <si>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</si>
  <si>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</si>
  <si>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</si>
  <si>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</si>
  <si>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</si>
  <si>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</si>
  <si>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</si>
  <si>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</si>
  <si>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</si>
  <si>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</si>
  <si>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</si>
  <si>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</si>
  <si>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</si>
  <si>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</si>
  <si>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</si>
  <si>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</si>
  <si>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</si>
  <si>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</si>
  <si>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</si>
  <si>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</si>
  <si>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</si>
  <si>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</si>
  <si>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</si>
  <si>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</si>
  <si>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</si>
  <si>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</si>
  <si>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</si>
  <si>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</si>
  <si>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</si>
  <si>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</si>
  <si>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</si>
  <si>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</si>
  <si>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</si>
  <si>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</si>
  <si>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</si>
  <si>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</si>
  <si>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</si>
  <si>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</si>
  <si>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</si>
  <si>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</si>
  <si>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</si>
  <si>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</si>
  <si>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</si>
  <si>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</si>
  <si>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</si>
  <si>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</si>
  <si>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</si>
  <si>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</si>
  <si>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</si>
  <si>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</si>
  <si>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</si>
  <si>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</si>
  <si>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</si>
  <si>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</si>
  <si>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</si>
  <si>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</si>
  <si>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</si>
  <si>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</si>
  <si>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</si>
  <si>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</si>
  <si>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</si>
  <si>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</si>
  <si>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</si>
  <si>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</si>
  <si>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</si>
  <si>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</si>
  <si>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</si>
  <si>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</si>
  <si>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</si>
  <si>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</si>
  <si>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</si>
  <si>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</si>
  <si>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</si>
  <si>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</si>
  <si>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</si>
  <si>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</si>
  <si>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</si>
  <si>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</si>
  <si>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</si>
  <si>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</si>
  <si>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</si>
  <si>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</si>
  <si>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</si>
  <si>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</si>
  <si>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</si>
  <si>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</si>
  <si>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</si>
  <si>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</si>
  <si>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</si>
  <si>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</si>
  <si>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</si>
  <si>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</si>
  <si>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</si>
  <si>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 2017 р.</t>
  </si>
  <si>
    <t xml:space="preserve"> 2018 р.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</si>
  <si>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</si>
  <si>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</si>
  <si>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</si>
  <si>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</si>
  <si>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</si>
  <si>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</si>
  <si>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</si>
  <si>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</si>
  <si>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</si>
  <si>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Мали статус безробітного,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</si>
  <si>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</si>
  <si>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</si>
  <si>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</si>
  <si>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</si>
  <si>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</si>
  <si>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</si>
  <si>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 осіб</t>
  </si>
  <si>
    <t>Кількість роботодавців, які надали інформацію          про вакансії, одиниць</t>
  </si>
  <si>
    <t>Кількість вакансій,  одиниць</t>
  </si>
  <si>
    <t>Отримували допомогу по безробіттю,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</si>
  <si>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</si>
  <si>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</si>
  <si>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Отримали роботу (у т.ч. до набуття статусу безробітного), 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</si>
  <si>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</si>
  <si>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</si>
  <si>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t>- 2 особи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</si>
  <si>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</si>
  <si>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>Економічна активність населення у середньому за І півріччя 2017 - 2018 рр.,                                                                                                                                                          за віковими групами, місцем проживання та статтю</t>
  </si>
  <si>
    <t>січень-вересень   2017 р.</t>
  </si>
  <si>
    <t>січень-вересень  2018 р.</t>
  </si>
  <si>
    <t>Інформація щодо запланованого масового вивільнення працівників                                                                                             за січень-вересень  2017-2018 рр.</t>
  </si>
  <si>
    <t>Інформація щодо запланованого масового вивільнення працівників                                                                                             за січень-вересень 2017-2018 рр.</t>
  </si>
  <si>
    <t>за січень-вересень 2017-2018 рр.</t>
  </si>
  <si>
    <t>Середній розмір допомоги по безробіттю,                                      у вересні, грн.</t>
  </si>
  <si>
    <t xml:space="preserve"> 0,0 в.п.</t>
  </si>
  <si>
    <t>Станом на 1 жовтня</t>
  </si>
  <si>
    <t>1438 грн.</t>
  </si>
  <si>
    <t>у січні-вересні  2017 - 2018 рр.</t>
  </si>
  <si>
    <t>Середній розмір допомоги по безробіттю у вересні, грн.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</si>
</sst>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29" borderId="0" applyNumberFormat="0" applyBorder="0" applyAlignment="0" applyProtection="0"/>
    <xf numFmtId="0" fontId="45" fillId="6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74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74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0" borderId="0" applyNumberFormat="0" applyBorder="0" applyAlignment="0" applyProtection="0"/>
    <xf numFmtId="0" fontId="74" fillId="5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74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" borderId="0" applyNumberFormat="0" applyBorder="0" applyAlignment="0" applyProtection="0"/>
    <xf numFmtId="0" fontId="74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9" borderId="0" applyNumberFormat="0" applyBorder="0" applyAlignment="0" applyProtection="0"/>
    <xf numFmtId="0" fontId="74" fillId="5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43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0" borderId="0" applyNumberFormat="0" applyBorder="0" applyAlignment="0" applyProtection="0"/>
    <xf numFmtId="0" fontId="45" fillId="6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64" fillId="12" borderId="1" applyNumberFormat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56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5" fillId="0" borderId="5" applyNumberFormat="0" applyFill="0" applyAlignment="0" applyProtection="0"/>
    <xf numFmtId="0" fontId="61" fillId="0" borderId="6" applyNumberFormat="0" applyFill="0" applyAlignment="0" applyProtection="0"/>
    <xf numFmtId="0" fontId="50" fillId="0" borderId="7" applyNumberFormat="0" applyFill="0" applyAlignment="0" applyProtection="0"/>
    <xf numFmtId="0" fontId="66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46" fillId="29" borderId="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47" fillId="12" borderId="15" applyNumberFormat="0" applyAlignment="0" applyProtection="0"/>
    <xf numFmtId="0" fontId="6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4" fillId="6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74" fillId="68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74" fillId="6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74" fillId="7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74" fillId="7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4" fillId="72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75" fillId="73" borderId="17" applyNumberFormat="0" applyAlignment="0" applyProtection="0"/>
    <xf numFmtId="0" fontId="46" fillId="17" borderId="1" applyNumberFormat="0" applyAlignment="0" applyProtection="0"/>
    <xf numFmtId="0" fontId="76" fillId="74" borderId="18" applyNumberForma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77" fillId="74" borderId="17" applyNumberFormat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7" fillId="0" borderId="12" applyNumberFormat="0" applyFill="0" applyAlignment="0" applyProtection="0"/>
    <xf numFmtId="0" fontId="81" fillId="0" borderId="22" applyNumberFormat="0" applyFill="0" applyAlignment="0" applyProtection="0"/>
    <xf numFmtId="0" fontId="52" fillId="0" borderId="16" applyNumberFormat="0" applyFill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82" fillId="75" borderId="23" applyNumberFormat="0" applyAlignment="0" applyProtection="0"/>
    <xf numFmtId="0" fontId="53" fillId="64" borderId="2" applyNumberFormat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2" fillId="0" borderId="16" applyNumberFormat="0" applyFill="0" applyAlignment="0" applyProtection="0"/>
    <xf numFmtId="0" fontId="86" fillId="7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88" fillId="0" borderId="25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0" fillId="79" borderId="0" applyNumberFormat="0" applyBorder="0" applyAlignment="0" applyProtection="0"/>
    <xf numFmtId="0" fontId="59" fillId="11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3" fillId="0" borderId="0" xfId="415" applyNumberFormat="1" applyFont="1" applyFill="1" applyAlignment="1" applyProtection="1">
      <alignment vertical="center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3" fillId="0" borderId="33" xfId="420" applyNumberFormat="1" applyFont="1" applyFill="1" applyBorder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8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189" fontId="13" fillId="0" borderId="37" xfId="413" applyNumberFormat="1" applyFont="1" applyFill="1" applyBorder="1" applyAlignment="1">
      <alignment horizontal="center" vertical="center"/>
      <protection/>
    </xf>
    <xf numFmtId="189" fontId="6" fillId="0" borderId="30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1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1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3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3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3" fillId="0" borderId="43" xfId="410" applyFont="1" applyFill="1" applyBorder="1" applyAlignment="1">
      <alignment horizontal="left" vertical="center" wrapText="1"/>
      <protection/>
    </xf>
    <xf numFmtId="49" fontId="42" fillId="0" borderId="50" xfId="410" applyNumberFormat="1" applyFont="1" applyFill="1" applyBorder="1" applyAlignment="1">
      <alignment horizontal="center" vertical="center" wrapText="1"/>
      <protection/>
    </xf>
    <xf numFmtId="49" fontId="42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3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3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34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188" fontId="28" fillId="0" borderId="34" xfId="420" applyNumberFormat="1" applyFont="1" applyFill="1" applyBorder="1" applyAlignment="1">
      <alignment horizontal="center" vertical="center"/>
      <protection/>
    </xf>
    <xf numFmtId="0" fontId="23" fillId="0" borderId="52" xfId="416" applyFont="1" applyBorder="1" applyAlignment="1">
      <alignment vertical="center" wrapText="1"/>
      <protection/>
    </xf>
    <xf numFmtId="188" fontId="33" fillId="0" borderId="34" xfId="420" applyNumberFormat="1" applyFont="1" applyFill="1" applyBorder="1" applyAlignment="1">
      <alignment horizontal="center" vertical="center"/>
      <protection/>
    </xf>
    <xf numFmtId="0" fontId="23" fillId="0" borderId="53" xfId="416" applyFont="1" applyBorder="1" applyAlignment="1">
      <alignment vertical="center" wrapText="1"/>
      <protection/>
    </xf>
    <xf numFmtId="3" fontId="33" fillId="0" borderId="54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/>
      <protection/>
    </xf>
    <xf numFmtId="14" fontId="28" fillId="0" borderId="34" xfId="386" applyNumberFormat="1" applyFont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2" fillId="80" borderId="33" xfId="420" applyNumberFormat="1" applyFont="1" applyFill="1" applyBorder="1" applyAlignment="1">
      <alignment horizontal="center" vertical="center"/>
      <protection/>
    </xf>
    <xf numFmtId="3" fontId="92" fillId="80" borderId="32" xfId="420" applyNumberFormat="1" applyFont="1" applyFill="1" applyBorder="1" applyAlignment="1">
      <alignment horizontal="center" vertical="center"/>
      <protection/>
    </xf>
    <xf numFmtId="188" fontId="28" fillId="0" borderId="34" xfId="420" applyNumberFormat="1" applyFont="1" applyFill="1" applyBorder="1" applyAlignment="1">
      <alignment horizontal="center" vertical="center" wrapText="1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3" fontId="93" fillId="80" borderId="32" xfId="420" applyNumberFormat="1" applyFont="1" applyFill="1" applyBorder="1" applyAlignment="1">
      <alignment horizontal="center" vertical="center"/>
      <protection/>
    </xf>
    <xf numFmtId="188" fontId="33" fillId="0" borderId="34" xfId="420" applyNumberFormat="1" applyFont="1" applyFill="1" applyBorder="1" applyAlignment="1">
      <alignment horizontal="center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3" fontId="93" fillId="80" borderId="56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1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173" fontId="6" fillId="0" borderId="33" xfId="413" applyNumberFormat="1" applyFont="1" applyFill="1" applyBorder="1" applyAlignment="1">
      <alignment horizontal="center" vertical="center" wrapText="1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80" borderId="37" xfId="413" applyFont="1" applyFill="1" applyBorder="1" applyAlignment="1">
      <alignment horizontal="left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4" fillId="80" borderId="37" xfId="413" applyNumberFormat="1" applyFont="1" applyFill="1" applyBorder="1" applyAlignment="1">
      <alignment horizontal="center" vertical="center" wrapText="1"/>
      <protection/>
    </xf>
    <xf numFmtId="0" fontId="13" fillId="0" borderId="33" xfId="402" applyFont="1" applyBorder="1" applyAlignment="1">
      <alignment horizontal="center" vertical="center"/>
      <protection/>
    </xf>
    <xf numFmtId="1" fontId="4" fillId="0" borderId="33" xfId="415" applyNumberFormat="1" applyFont="1" applyFill="1" applyBorder="1" applyAlignment="1" applyProtection="1">
      <alignment vertical="center"/>
      <protection locked="0"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0" fontId="24" fillId="0" borderId="0" xfId="410" applyFont="1" applyAlignment="1">
      <alignment horizontal="center" vertical="center" wrapText="1"/>
      <protection/>
    </xf>
    <xf numFmtId="0" fontId="40" fillId="0" borderId="57" xfId="419" applyFont="1" applyFill="1" applyBorder="1" applyAlignment="1">
      <alignment horizontal="left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25" fillId="0" borderId="59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/>
      <protection/>
    </xf>
    <xf numFmtId="0" fontId="27" fillId="0" borderId="60" xfId="420" applyFont="1" applyFill="1" applyBorder="1" applyAlignment="1">
      <alignment horizontal="center"/>
      <protection/>
    </xf>
    <xf numFmtId="0" fontId="27" fillId="0" borderId="61" xfId="420" applyFont="1" applyFill="1" applyBorder="1" applyAlignment="1">
      <alignment horizontal="center"/>
      <protection/>
    </xf>
    <xf numFmtId="2" fontId="28" fillId="80" borderId="62" xfId="420" applyNumberFormat="1" applyFont="1" applyFill="1" applyBorder="1" applyAlignment="1">
      <alignment horizontal="center" vertical="center" wrapText="1"/>
      <protection/>
    </xf>
    <xf numFmtId="2" fontId="28" fillId="80" borderId="33" xfId="420" applyNumberFormat="1" applyFont="1" applyFill="1" applyBorder="1" applyAlignment="1">
      <alignment horizontal="center" vertical="center" wrapText="1"/>
      <protection/>
    </xf>
    <xf numFmtId="0" fontId="28" fillId="0" borderId="62" xfId="420" applyFont="1" applyFill="1" applyBorder="1" applyAlignment="1">
      <alignment horizontal="center" vertical="center" wrapText="1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14" fontId="28" fillId="0" borderId="62" xfId="386" applyNumberFormat="1" applyFont="1" applyBorder="1" applyAlignment="1">
      <alignment horizontal="center" vertical="center" wrapText="1"/>
      <protection/>
    </xf>
    <xf numFmtId="14" fontId="28" fillId="0" borderId="6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7" fillId="0" borderId="64" xfId="420" applyFont="1" applyFill="1" applyBorder="1" applyAlignment="1">
      <alignment horizontal="center"/>
      <protection/>
    </xf>
    <xf numFmtId="0" fontId="27" fillId="0" borderId="52" xfId="420" applyFont="1" applyFill="1" applyBorder="1" applyAlignment="1">
      <alignment horizontal="center"/>
      <protection/>
    </xf>
    <xf numFmtId="0" fontId="24" fillId="80" borderId="62" xfId="420" applyFont="1" applyFill="1" applyBorder="1" applyAlignment="1">
      <alignment horizontal="center" vertical="center" wrapText="1"/>
      <protection/>
    </xf>
    <xf numFmtId="0" fontId="24" fillId="80" borderId="33" xfId="420" applyFont="1" applyFill="1" applyBorder="1" applyAlignment="1">
      <alignment horizontal="center" vertical="center" wrapText="1"/>
      <protection/>
    </xf>
    <xf numFmtId="0" fontId="24" fillId="0" borderId="62" xfId="420" applyFont="1" applyFill="1" applyBorder="1" applyAlignment="1">
      <alignment horizontal="center" vertic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63" xfId="420" applyFont="1" applyFill="1" applyBorder="1" applyAlignment="1">
      <alignment horizontal="center" vertical="center" wrapText="1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65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65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0" fontId="37" fillId="0" borderId="0" xfId="414" applyFont="1" applyAlignment="1">
      <alignment horizontal="center"/>
      <protection/>
    </xf>
    <xf numFmtId="0" fontId="37" fillId="0" borderId="26" xfId="413" applyFont="1" applyFill="1" applyBorder="1" applyAlignment="1">
      <alignment horizontal="center" vertical="top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66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4" fillId="0" borderId="67" xfId="415" applyNumberFormat="1" applyFont="1" applyFill="1" applyBorder="1" applyAlignment="1" applyProtection="1">
      <alignment horizontal="center" vertical="center" wrapText="1"/>
      <protection/>
    </xf>
    <xf numFmtId="1" fontId="14" fillId="0" borderId="65" xfId="415" applyNumberFormat="1" applyFont="1" applyFill="1" applyBorder="1" applyAlignment="1" applyProtection="1">
      <alignment horizontal="center" vertical="center" wrapText="1"/>
      <protection/>
    </xf>
    <xf numFmtId="1" fontId="14" fillId="0" borderId="68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9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67" xfId="415" applyNumberFormat="1" applyFont="1" applyFill="1" applyBorder="1" applyAlignment="1" applyProtection="1">
      <alignment horizontal="center" vertical="center" wrapText="1"/>
      <protection/>
    </xf>
    <xf numFmtId="1" fontId="13" fillId="0" borderId="65" xfId="415" applyNumberFormat="1" applyFont="1" applyFill="1" applyBorder="1" applyAlignment="1" applyProtection="1">
      <alignment horizontal="center" vertical="center" wrapText="1"/>
      <protection/>
    </xf>
    <xf numFmtId="1" fontId="13" fillId="0" borderId="68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9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67" xfId="415" applyNumberFormat="1" applyFont="1" applyFill="1" applyBorder="1" applyAlignment="1" applyProtection="1">
      <alignment horizontal="center" vertical="center" wrapText="1"/>
      <protection/>
    </xf>
    <xf numFmtId="1" fontId="13" fillId="80" borderId="65" xfId="415" applyNumberFormat="1" applyFont="1" applyFill="1" applyBorder="1" applyAlignment="1" applyProtection="1">
      <alignment horizontal="center" vertical="center" wrapText="1"/>
      <protection/>
    </xf>
    <xf numFmtId="1" fontId="13" fillId="80" borderId="68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9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415" applyNumberFormat="1" applyFont="1" applyFill="1" applyBorder="1" applyAlignment="1" applyProtection="1">
      <alignment horizontal="center"/>
      <protection/>
    </xf>
    <xf numFmtId="1" fontId="2" fillId="0" borderId="70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66" xfId="415" applyNumberFormat="1" applyFont="1" applyFill="1" applyBorder="1" applyAlignment="1" applyProtection="1">
      <alignment horizontal="center" vertical="center" wrapText="1"/>
      <protection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A18" sqref="A18"/>
    </sheetView>
  </sheetViews>
  <sheetFormatPr defaultColWidth="10.28125" defaultRowHeight="15"/>
  <cols>
    <col min="1" max="1" width="82.421875" style="106" customWidth="1"/>
    <col min="2" max="2" width="23.8515625" style="111" customWidth="1"/>
    <col min="3" max="3" width="24.28125" style="111" customWidth="1"/>
    <col min="4" max="237" width="7.8515625" style="106" customWidth="1"/>
    <col min="238" max="238" width="39.28125" style="106" customWidth="1"/>
    <col min="239" max="16384" width="10.28125" style="106" customWidth="1"/>
  </cols>
  <sheetData>
    <row r="1" spans="1:3" ht="49.5" customHeight="1">
      <c r="A1" s="216" t="s">
        <v>129</v>
      </c>
      <c r="B1" s="216"/>
      <c r="C1" s="216"/>
    </row>
    <row r="2" spans="1:3" ht="38.25" customHeight="1" thickBot="1">
      <c r="A2" s="217" t="s">
        <v>60</v>
      </c>
      <c r="B2" s="217"/>
      <c r="C2" s="217"/>
    </row>
    <row r="3" spans="1:3" s="108" customFormat="1" ht="39" customHeight="1" thickTop="1">
      <c r="A3" s="107"/>
      <c r="B3" s="218" t="s">
        <v>61</v>
      </c>
      <c r="C3" s="219"/>
    </row>
    <row r="4" spans="1:3" s="108" customFormat="1" ht="40.5" customHeight="1" thickBot="1">
      <c r="A4" s="109"/>
      <c r="B4" s="133" t="s">
        <v>7</v>
      </c>
      <c r="C4" s="134" t="s">
        <v>101</v>
      </c>
    </row>
    <row r="5" spans="1:3" s="108" customFormat="1" ht="63" customHeight="1" thickTop="1">
      <c r="A5" s="127" t="s">
        <v>64</v>
      </c>
      <c r="B5" s="116">
        <v>649.7</v>
      </c>
      <c r="C5" s="117">
        <v>651.4</v>
      </c>
    </row>
    <row r="6" spans="1:3" s="108" customFormat="1" ht="48.75" customHeight="1">
      <c r="A6" s="128" t="s">
        <v>63</v>
      </c>
      <c r="B6" s="118">
        <v>61</v>
      </c>
      <c r="C6" s="119">
        <v>61.8</v>
      </c>
    </row>
    <row r="7" spans="1:3" s="108" customFormat="1" ht="57" customHeight="1">
      <c r="A7" s="129" t="s">
        <v>65</v>
      </c>
      <c r="B7" s="120">
        <v>571.9</v>
      </c>
      <c r="C7" s="121">
        <v>575.2</v>
      </c>
    </row>
    <row r="8" spans="1:3" s="108" customFormat="1" ht="54.75" customHeight="1">
      <c r="A8" s="130" t="s">
        <v>62</v>
      </c>
      <c r="B8" s="122">
        <v>53.7</v>
      </c>
      <c r="C8" s="123">
        <v>54.6</v>
      </c>
    </row>
    <row r="9" spans="1:3" s="108" customFormat="1" ht="70.5" customHeight="1">
      <c r="A9" s="131" t="s">
        <v>128</v>
      </c>
      <c r="B9" s="124">
        <v>77.8</v>
      </c>
      <c r="C9" s="125">
        <v>76.2</v>
      </c>
    </row>
    <row r="10" spans="1:3" s="108" customFormat="1" ht="60.75" customHeight="1">
      <c r="A10" s="132" t="s">
        <v>66</v>
      </c>
      <c r="B10" s="118">
        <v>12</v>
      </c>
      <c r="C10" s="126">
        <v>11.7</v>
      </c>
    </row>
    <row r="11" spans="1:3" s="112" customFormat="1" ht="15">
      <c r="A11" s="110"/>
      <c r="B11" s="110"/>
      <c r="C11" s="111"/>
    </row>
    <row r="12" spans="1:3" s="114" customFormat="1" ht="12" customHeight="1">
      <c r="A12" s="113"/>
      <c r="B12" s="113"/>
      <c r="C12" s="111"/>
    </row>
    <row r="13" ht="15">
      <c r="A13" s="115"/>
    </row>
    <row r="14" ht="15">
      <c r="A14" s="115"/>
    </row>
    <row r="15" ht="15">
      <c r="A15" s="115"/>
    </row>
    <row r="16" ht="15">
      <c r="A16" s="115"/>
    </row>
    <row r="17" ht="15">
      <c r="A17" s="115"/>
    </row>
    <row r="18" ht="15">
      <c r="A18" s="115"/>
    </row>
    <row r="19" ht="15">
      <c r="A19" s="115"/>
    </row>
    <row r="20" ht="15">
      <c r="A20" s="115"/>
    </row>
    <row r="21" ht="15">
      <c r="A21" s="115"/>
    </row>
    <row r="22" ht="15">
      <c r="A22" s="115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4"/>
  <sheetViews>
    <sheetView view="pageBreakPreview" zoomScale="75" zoomScaleNormal="85" zoomScaleSheetLayoutView="75" zoomScalePageLayoutView="0" workbookViewId="0" topLeftCell="B1">
      <selection activeCell="C28" sqref="C28"/>
    </sheetView>
  </sheetViews>
  <sheetFormatPr defaultColWidth="9.140625" defaultRowHeight="15"/>
  <cols>
    <col min="1" max="1" width="1.28515625" style="160" hidden="1" customWidth="1"/>
    <col min="2" max="2" width="42.28125" style="160" customWidth="1"/>
    <col min="3" max="3" width="13.421875" style="160" customWidth="1"/>
    <col min="4" max="4" width="13.8515625" style="160" customWidth="1"/>
    <col min="5" max="5" width="12.8515625" style="160" customWidth="1"/>
    <col min="6" max="6" width="13.8515625" style="160" customWidth="1"/>
    <col min="7" max="7" width="9.140625" style="160" customWidth="1"/>
    <col min="8" max="10" width="0" style="160" hidden="1" customWidth="1"/>
    <col min="11" max="16384" width="9.140625" style="160" customWidth="1"/>
  </cols>
  <sheetData>
    <row r="1" s="135" customFormat="1" ht="10.5" customHeight="1">
      <c r="F1" s="136"/>
    </row>
    <row r="2" spans="1:6" s="137" customFormat="1" ht="51" customHeight="1">
      <c r="A2" s="220" t="s">
        <v>67</v>
      </c>
      <c r="B2" s="220"/>
      <c r="C2" s="220"/>
      <c r="D2" s="220"/>
      <c r="E2" s="220"/>
      <c r="F2" s="220"/>
    </row>
    <row r="3" spans="1:6" s="137" customFormat="1" ht="20.25" customHeight="1">
      <c r="A3" s="138"/>
      <c r="B3" s="138"/>
      <c r="C3" s="138"/>
      <c r="D3" s="138"/>
      <c r="E3" s="138"/>
      <c r="F3" s="138"/>
    </row>
    <row r="4" spans="1:6" s="137" customFormat="1" ht="16.5" customHeight="1">
      <c r="A4" s="138"/>
      <c r="B4" s="138"/>
      <c r="C4" s="138"/>
      <c r="D4" s="138"/>
      <c r="E4" s="138"/>
      <c r="F4" s="139" t="s">
        <v>68</v>
      </c>
    </row>
    <row r="5" spans="1:6" s="137" customFormat="1" ht="24.75" customHeight="1">
      <c r="A5" s="138"/>
      <c r="B5" s="221"/>
      <c r="C5" s="222" t="s">
        <v>130</v>
      </c>
      <c r="D5" s="223" t="s">
        <v>131</v>
      </c>
      <c r="E5" s="223" t="s">
        <v>69</v>
      </c>
      <c r="F5" s="223"/>
    </row>
    <row r="6" spans="1:6" s="137" customFormat="1" ht="54.75" customHeight="1">
      <c r="A6" s="140"/>
      <c r="B6" s="221"/>
      <c r="C6" s="222"/>
      <c r="D6" s="223"/>
      <c r="E6" s="141" t="s">
        <v>3</v>
      </c>
      <c r="F6" s="142" t="s">
        <v>70</v>
      </c>
    </row>
    <row r="7" spans="2:6" s="143" customFormat="1" ht="19.5" customHeight="1">
      <c r="B7" s="144" t="s">
        <v>28</v>
      </c>
      <c r="C7" s="145">
        <v>1</v>
      </c>
      <c r="D7" s="146">
        <v>2</v>
      </c>
      <c r="E7" s="145">
        <v>3</v>
      </c>
      <c r="F7" s="146">
        <v>4</v>
      </c>
    </row>
    <row r="8" spans="2:10" s="147" customFormat="1" ht="27.75" customHeight="1">
      <c r="B8" s="148" t="s">
        <v>72</v>
      </c>
      <c r="C8" s="149">
        <f>SUM(C9:C34)</f>
        <v>5886</v>
      </c>
      <c r="D8" s="149">
        <f>SUM(D9:D34)</f>
        <v>3757</v>
      </c>
      <c r="E8" s="150">
        <f>ROUND(D8/C8*100,1)</f>
        <v>63.8</v>
      </c>
      <c r="F8" s="149">
        <f aca="true" t="shared" si="0" ref="F8:F33">D8-C8</f>
        <v>-2129</v>
      </c>
      <c r="I8" s="151"/>
      <c r="J8" s="151"/>
    </row>
    <row r="9" spans="2:10" s="152" customFormat="1" ht="23.25" customHeight="1">
      <c r="B9" s="153" t="s">
        <v>73</v>
      </c>
      <c r="C9" s="154">
        <v>108</v>
      </c>
      <c r="D9" s="154">
        <v>68</v>
      </c>
      <c r="E9" s="155">
        <f>ROUND(D9/C9*100,1)</f>
        <v>63</v>
      </c>
      <c r="F9" s="154">
        <f t="shared" si="0"/>
        <v>-40</v>
      </c>
      <c r="H9" s="156">
        <f>ROUND(D9/$D$8*100,1)</f>
        <v>1.8</v>
      </c>
      <c r="I9" s="157">
        <f>ROUND(C9/1000,1)</f>
        <v>0.1</v>
      </c>
      <c r="J9" s="157">
        <f>ROUND(D9/1000,1)</f>
        <v>0.1</v>
      </c>
    </row>
    <row r="10" spans="2:10" s="152" customFormat="1" ht="23.25" customHeight="1">
      <c r="B10" s="153" t="s">
        <v>74</v>
      </c>
      <c r="C10" s="154">
        <v>209</v>
      </c>
      <c r="D10" s="154">
        <v>42</v>
      </c>
      <c r="E10" s="155">
        <f aca="true" t="shared" si="1" ref="E10:E33">ROUND(D10/C10*100,1)</f>
        <v>20.1</v>
      </c>
      <c r="F10" s="154">
        <f t="shared" si="0"/>
        <v>-167</v>
      </c>
      <c r="H10" s="156">
        <f aca="true" t="shared" si="2" ref="H10:H34">ROUND(D10/$D$8*100,1)</f>
        <v>1.1</v>
      </c>
      <c r="I10" s="157">
        <f aca="true" t="shared" si="3" ref="I10:J34">ROUND(C10/1000,1)</f>
        <v>0.2</v>
      </c>
      <c r="J10" s="157">
        <f t="shared" si="3"/>
        <v>0</v>
      </c>
    </row>
    <row r="11" spans="2:10" s="152" customFormat="1" ht="23.25" customHeight="1">
      <c r="B11" s="153" t="s">
        <v>75</v>
      </c>
      <c r="C11" s="154">
        <v>0</v>
      </c>
      <c r="D11" s="154">
        <v>0</v>
      </c>
      <c r="E11" s="155" t="s">
        <v>105</v>
      </c>
      <c r="F11" s="154">
        <f t="shared" si="0"/>
        <v>0</v>
      </c>
      <c r="H11" s="158">
        <f t="shared" si="2"/>
        <v>0</v>
      </c>
      <c r="I11" s="157">
        <f t="shared" si="3"/>
        <v>0</v>
      </c>
      <c r="J11" s="157">
        <f t="shared" si="3"/>
        <v>0</v>
      </c>
    </row>
    <row r="12" spans="2:10" s="152" customFormat="1" ht="23.25" customHeight="1">
      <c r="B12" s="153" t="s">
        <v>76</v>
      </c>
      <c r="C12" s="154">
        <v>35</v>
      </c>
      <c r="D12" s="154">
        <v>0</v>
      </c>
      <c r="E12" s="155">
        <f t="shared" si="1"/>
        <v>0</v>
      </c>
      <c r="F12" s="154">
        <f t="shared" si="0"/>
        <v>-35</v>
      </c>
      <c r="H12" s="156">
        <f t="shared" si="2"/>
        <v>0</v>
      </c>
      <c r="I12" s="157">
        <f t="shared" si="3"/>
        <v>0</v>
      </c>
      <c r="J12" s="157">
        <f t="shared" si="3"/>
        <v>0</v>
      </c>
    </row>
    <row r="13" spans="2:10" s="152" customFormat="1" ht="23.25" customHeight="1">
      <c r="B13" s="153" t="s">
        <v>77</v>
      </c>
      <c r="C13" s="154">
        <v>42</v>
      </c>
      <c r="D13" s="154">
        <v>30</v>
      </c>
      <c r="E13" s="155">
        <f t="shared" si="1"/>
        <v>71.4</v>
      </c>
      <c r="F13" s="154">
        <f t="shared" si="0"/>
        <v>-12</v>
      </c>
      <c r="H13" s="158">
        <f t="shared" si="2"/>
        <v>0.8</v>
      </c>
      <c r="I13" s="157">
        <f t="shared" si="3"/>
        <v>0</v>
      </c>
      <c r="J13" s="157">
        <f t="shared" si="3"/>
        <v>0</v>
      </c>
    </row>
    <row r="14" spans="2:10" s="152" customFormat="1" ht="23.25" customHeight="1">
      <c r="B14" s="153" t="s">
        <v>78</v>
      </c>
      <c r="C14" s="154">
        <v>60</v>
      </c>
      <c r="D14" s="154">
        <v>13</v>
      </c>
      <c r="E14" s="155">
        <f t="shared" si="1"/>
        <v>21.7</v>
      </c>
      <c r="F14" s="154">
        <f t="shared" si="0"/>
        <v>-47</v>
      </c>
      <c r="H14" s="156">
        <f t="shared" si="2"/>
        <v>0.3</v>
      </c>
      <c r="I14" s="157">
        <f t="shared" si="3"/>
        <v>0.1</v>
      </c>
      <c r="J14" s="157">
        <f t="shared" si="3"/>
        <v>0</v>
      </c>
    </row>
    <row r="15" spans="2:10" s="152" customFormat="1" ht="23.25" customHeight="1">
      <c r="B15" s="153" t="s">
        <v>79</v>
      </c>
      <c r="C15" s="154">
        <v>112</v>
      </c>
      <c r="D15" s="154">
        <v>66</v>
      </c>
      <c r="E15" s="155">
        <f t="shared" si="1"/>
        <v>58.9</v>
      </c>
      <c r="F15" s="154">
        <f t="shared" si="0"/>
        <v>-46</v>
      </c>
      <c r="H15" s="156">
        <f t="shared" si="2"/>
        <v>1.8</v>
      </c>
      <c r="I15" s="157">
        <f t="shared" si="3"/>
        <v>0.1</v>
      </c>
      <c r="J15" s="157">
        <f t="shared" si="3"/>
        <v>0.1</v>
      </c>
    </row>
    <row r="16" spans="2:10" s="152" customFormat="1" ht="23.25" customHeight="1">
      <c r="B16" s="153" t="s">
        <v>80</v>
      </c>
      <c r="C16" s="154">
        <v>61</v>
      </c>
      <c r="D16" s="154">
        <v>0</v>
      </c>
      <c r="E16" s="155">
        <f t="shared" si="1"/>
        <v>0</v>
      </c>
      <c r="F16" s="154">
        <f t="shared" si="0"/>
        <v>-61</v>
      </c>
      <c r="H16" s="156">
        <f t="shared" si="2"/>
        <v>0</v>
      </c>
      <c r="I16" s="157">
        <f t="shared" si="3"/>
        <v>0.1</v>
      </c>
      <c r="J16" s="157">
        <f t="shared" si="3"/>
        <v>0</v>
      </c>
    </row>
    <row r="17" spans="2:10" s="152" customFormat="1" ht="23.25" customHeight="1">
      <c r="B17" s="153" t="s">
        <v>81</v>
      </c>
      <c r="C17" s="154">
        <v>0</v>
      </c>
      <c r="D17" s="154">
        <v>29</v>
      </c>
      <c r="E17" s="155" t="s">
        <v>105</v>
      </c>
      <c r="F17" s="154">
        <f t="shared" si="0"/>
        <v>29</v>
      </c>
      <c r="H17" s="156">
        <f t="shared" si="2"/>
        <v>0.8</v>
      </c>
      <c r="I17" s="157">
        <f t="shared" si="3"/>
        <v>0</v>
      </c>
      <c r="J17" s="157">
        <f t="shared" si="3"/>
        <v>0</v>
      </c>
    </row>
    <row r="18" spans="2:10" s="152" customFormat="1" ht="23.25" customHeight="1">
      <c r="B18" s="153" t="s">
        <v>82</v>
      </c>
      <c r="C18" s="154">
        <v>0</v>
      </c>
      <c r="D18" s="154">
        <v>16</v>
      </c>
      <c r="E18" s="155" t="s">
        <v>105</v>
      </c>
      <c r="F18" s="154">
        <f t="shared" si="0"/>
        <v>16</v>
      </c>
      <c r="H18" s="156">
        <f t="shared" si="2"/>
        <v>0.4</v>
      </c>
      <c r="I18" s="157">
        <f t="shared" si="3"/>
        <v>0</v>
      </c>
      <c r="J18" s="157">
        <f t="shared" si="3"/>
        <v>0</v>
      </c>
    </row>
    <row r="19" spans="2:10" s="152" customFormat="1" ht="23.25" customHeight="1">
      <c r="B19" s="153" t="s">
        <v>83</v>
      </c>
      <c r="C19" s="154">
        <v>191</v>
      </c>
      <c r="D19" s="154">
        <v>80</v>
      </c>
      <c r="E19" s="155">
        <f t="shared" si="1"/>
        <v>41.9</v>
      </c>
      <c r="F19" s="154">
        <f t="shared" si="0"/>
        <v>-111</v>
      </c>
      <c r="H19" s="156">
        <f t="shared" si="2"/>
        <v>2.1</v>
      </c>
      <c r="I19" s="157">
        <f t="shared" si="3"/>
        <v>0.2</v>
      </c>
      <c r="J19" s="157">
        <f t="shared" si="3"/>
        <v>0.1</v>
      </c>
    </row>
    <row r="20" spans="2:10" s="152" customFormat="1" ht="23.25" customHeight="1">
      <c r="B20" s="153" t="s">
        <v>84</v>
      </c>
      <c r="C20" s="154">
        <v>125</v>
      </c>
      <c r="D20" s="154">
        <v>206</v>
      </c>
      <c r="E20" s="155">
        <f t="shared" si="1"/>
        <v>164.8</v>
      </c>
      <c r="F20" s="154">
        <f t="shared" si="0"/>
        <v>81</v>
      </c>
      <c r="H20" s="158">
        <f t="shared" si="2"/>
        <v>5.5</v>
      </c>
      <c r="I20" s="157">
        <f t="shared" si="3"/>
        <v>0.1</v>
      </c>
      <c r="J20" s="157">
        <f t="shared" si="3"/>
        <v>0.2</v>
      </c>
    </row>
    <row r="21" spans="2:10" s="152" customFormat="1" ht="23.25" customHeight="1">
      <c r="B21" s="153" t="s">
        <v>85</v>
      </c>
      <c r="C21" s="154">
        <v>37</v>
      </c>
      <c r="D21" s="154">
        <v>44</v>
      </c>
      <c r="E21" s="155">
        <f t="shared" si="1"/>
        <v>118.9</v>
      </c>
      <c r="F21" s="154">
        <f t="shared" si="0"/>
        <v>7</v>
      </c>
      <c r="H21" s="158">
        <f t="shared" si="2"/>
        <v>1.2</v>
      </c>
      <c r="I21" s="157">
        <f t="shared" si="3"/>
        <v>0</v>
      </c>
      <c r="J21" s="157">
        <f t="shared" si="3"/>
        <v>0</v>
      </c>
    </row>
    <row r="22" spans="2:10" s="152" customFormat="1" ht="23.25" customHeight="1">
      <c r="B22" s="153" t="s">
        <v>86</v>
      </c>
      <c r="C22" s="154">
        <v>39</v>
      </c>
      <c r="D22" s="154">
        <v>10</v>
      </c>
      <c r="E22" s="155">
        <f t="shared" si="1"/>
        <v>25.6</v>
      </c>
      <c r="F22" s="154">
        <f t="shared" si="0"/>
        <v>-29</v>
      </c>
      <c r="H22" s="158">
        <f t="shared" si="2"/>
        <v>0.3</v>
      </c>
      <c r="I22" s="157">
        <f t="shared" si="3"/>
        <v>0</v>
      </c>
      <c r="J22" s="157">
        <f t="shared" si="3"/>
        <v>0</v>
      </c>
    </row>
    <row r="23" spans="2:10" s="152" customFormat="1" ht="23.25" customHeight="1">
      <c r="B23" s="153" t="s">
        <v>87</v>
      </c>
      <c r="C23" s="154">
        <v>126</v>
      </c>
      <c r="D23" s="154">
        <v>19</v>
      </c>
      <c r="E23" s="155">
        <f t="shared" si="1"/>
        <v>15.1</v>
      </c>
      <c r="F23" s="154">
        <f t="shared" si="0"/>
        <v>-107</v>
      </c>
      <c r="H23" s="156">
        <f t="shared" si="2"/>
        <v>0.5</v>
      </c>
      <c r="I23" s="157">
        <f t="shared" si="3"/>
        <v>0.1</v>
      </c>
      <c r="J23" s="157">
        <f t="shared" si="3"/>
        <v>0</v>
      </c>
    </row>
    <row r="24" spans="2:10" s="152" customFormat="1" ht="23.25" customHeight="1">
      <c r="B24" s="153" t="s">
        <v>88</v>
      </c>
      <c r="C24" s="159">
        <v>73</v>
      </c>
      <c r="D24" s="159">
        <v>213</v>
      </c>
      <c r="E24" s="155">
        <f t="shared" si="1"/>
        <v>291.8</v>
      </c>
      <c r="F24" s="154">
        <f t="shared" si="0"/>
        <v>140</v>
      </c>
      <c r="H24" s="156">
        <f t="shared" si="2"/>
        <v>5.7</v>
      </c>
      <c r="I24" s="157">
        <f t="shared" si="3"/>
        <v>0.1</v>
      </c>
      <c r="J24" s="157">
        <f t="shared" si="3"/>
        <v>0.2</v>
      </c>
    </row>
    <row r="25" spans="2:10" s="152" customFormat="1" ht="23.25" customHeight="1">
      <c r="B25" s="153" t="s">
        <v>89</v>
      </c>
      <c r="C25" s="154">
        <v>96</v>
      </c>
      <c r="D25" s="154">
        <v>75</v>
      </c>
      <c r="E25" s="155">
        <f t="shared" si="1"/>
        <v>78.1</v>
      </c>
      <c r="F25" s="154">
        <f t="shared" si="0"/>
        <v>-21</v>
      </c>
      <c r="H25" s="156">
        <f t="shared" si="2"/>
        <v>2</v>
      </c>
      <c r="I25" s="157">
        <f t="shared" si="3"/>
        <v>0.1</v>
      </c>
      <c r="J25" s="157">
        <f t="shared" si="3"/>
        <v>0.1</v>
      </c>
    </row>
    <row r="26" spans="2:10" s="152" customFormat="1" ht="23.25" customHeight="1">
      <c r="B26" s="153" t="s">
        <v>90</v>
      </c>
      <c r="C26" s="154">
        <v>53</v>
      </c>
      <c r="D26" s="154">
        <v>105</v>
      </c>
      <c r="E26" s="155">
        <f t="shared" si="1"/>
        <v>198.1</v>
      </c>
      <c r="F26" s="154">
        <f t="shared" si="0"/>
        <v>52</v>
      </c>
      <c r="H26" s="156">
        <f t="shared" si="2"/>
        <v>2.8</v>
      </c>
      <c r="I26" s="157">
        <f t="shared" si="3"/>
        <v>0.1</v>
      </c>
      <c r="J26" s="157">
        <f t="shared" si="3"/>
        <v>0.1</v>
      </c>
    </row>
    <row r="27" spans="2:10" s="152" customFormat="1" ht="23.25" customHeight="1">
      <c r="B27" s="153" t="s">
        <v>91</v>
      </c>
      <c r="C27" s="154">
        <v>0</v>
      </c>
      <c r="D27" s="154">
        <v>12</v>
      </c>
      <c r="E27" s="155" t="s">
        <v>105</v>
      </c>
      <c r="F27" s="154">
        <f t="shared" si="0"/>
        <v>12</v>
      </c>
      <c r="H27" s="156">
        <f t="shared" si="2"/>
        <v>0.3</v>
      </c>
      <c r="I27" s="157">
        <f t="shared" si="3"/>
        <v>0</v>
      </c>
      <c r="J27" s="157">
        <f t="shared" si="3"/>
        <v>0</v>
      </c>
    </row>
    <row r="28" spans="2:10" s="152" customFormat="1" ht="23.25" customHeight="1">
      <c r="B28" s="153" t="s">
        <v>92</v>
      </c>
      <c r="C28" s="154">
        <v>67</v>
      </c>
      <c r="D28" s="154">
        <v>0</v>
      </c>
      <c r="E28" s="155">
        <f t="shared" si="1"/>
        <v>0</v>
      </c>
      <c r="F28" s="154">
        <f t="shared" si="0"/>
        <v>-67</v>
      </c>
      <c r="H28" s="156">
        <f t="shared" si="2"/>
        <v>0</v>
      </c>
      <c r="I28" s="157">
        <f t="shared" si="3"/>
        <v>0.1</v>
      </c>
      <c r="J28" s="157">
        <f t="shared" si="3"/>
        <v>0</v>
      </c>
    </row>
    <row r="29" spans="2:10" s="152" customFormat="1" ht="23.25" customHeight="1">
      <c r="B29" s="153" t="s">
        <v>93</v>
      </c>
      <c r="C29" s="154">
        <v>65</v>
      </c>
      <c r="D29" s="154">
        <v>37</v>
      </c>
      <c r="E29" s="155">
        <f t="shared" si="1"/>
        <v>56.9</v>
      </c>
      <c r="F29" s="154">
        <f t="shared" si="0"/>
        <v>-28</v>
      </c>
      <c r="H29" s="156">
        <f t="shared" si="2"/>
        <v>1</v>
      </c>
      <c r="I29" s="157">
        <f t="shared" si="3"/>
        <v>0.1</v>
      </c>
      <c r="J29" s="157">
        <f t="shared" si="3"/>
        <v>0</v>
      </c>
    </row>
    <row r="30" spans="2:10" s="152" customFormat="1" ht="23.25" customHeight="1">
      <c r="B30" s="153" t="s">
        <v>94</v>
      </c>
      <c r="C30" s="154">
        <v>1730</v>
      </c>
      <c r="D30" s="154">
        <v>1156</v>
      </c>
      <c r="E30" s="155">
        <f t="shared" si="1"/>
        <v>66.8</v>
      </c>
      <c r="F30" s="154">
        <f t="shared" si="0"/>
        <v>-574</v>
      </c>
      <c r="H30" s="156">
        <f t="shared" si="2"/>
        <v>30.8</v>
      </c>
      <c r="I30" s="157">
        <f t="shared" si="3"/>
        <v>1.7</v>
      </c>
      <c r="J30" s="157">
        <f t="shared" si="3"/>
        <v>1.2</v>
      </c>
    </row>
    <row r="31" spans="2:10" s="152" customFormat="1" ht="23.25" customHeight="1">
      <c r="B31" s="153" t="s">
        <v>95</v>
      </c>
      <c r="C31" s="154">
        <v>1591</v>
      </c>
      <c r="D31" s="154">
        <v>273</v>
      </c>
      <c r="E31" s="155">
        <f t="shared" si="1"/>
        <v>17.2</v>
      </c>
      <c r="F31" s="154">
        <f t="shared" si="0"/>
        <v>-1318</v>
      </c>
      <c r="H31" s="156">
        <f t="shared" si="2"/>
        <v>7.3</v>
      </c>
      <c r="I31" s="157">
        <f t="shared" si="3"/>
        <v>1.6</v>
      </c>
      <c r="J31" s="157">
        <f t="shared" si="3"/>
        <v>0.3</v>
      </c>
    </row>
    <row r="32" spans="2:10" s="152" customFormat="1" ht="23.25" customHeight="1">
      <c r="B32" s="153" t="s">
        <v>96</v>
      </c>
      <c r="C32" s="154">
        <v>237</v>
      </c>
      <c r="D32" s="154">
        <v>563</v>
      </c>
      <c r="E32" s="155">
        <f t="shared" si="1"/>
        <v>237.6</v>
      </c>
      <c r="F32" s="154">
        <f t="shared" si="0"/>
        <v>326</v>
      </c>
      <c r="H32" s="156">
        <f t="shared" si="2"/>
        <v>15</v>
      </c>
      <c r="I32" s="157">
        <f t="shared" si="3"/>
        <v>0.2</v>
      </c>
      <c r="J32" s="157">
        <f t="shared" si="3"/>
        <v>0.6</v>
      </c>
    </row>
    <row r="33" spans="2:10" s="152" customFormat="1" ht="23.25" customHeight="1">
      <c r="B33" s="153" t="s">
        <v>97</v>
      </c>
      <c r="C33" s="154">
        <v>367</v>
      </c>
      <c r="D33" s="154">
        <v>241</v>
      </c>
      <c r="E33" s="155">
        <f t="shared" si="1"/>
        <v>65.7</v>
      </c>
      <c r="F33" s="154">
        <f t="shared" si="0"/>
        <v>-126</v>
      </c>
      <c r="H33" s="158">
        <f t="shared" si="2"/>
        <v>6.4</v>
      </c>
      <c r="I33" s="157">
        <f t="shared" si="3"/>
        <v>0.4</v>
      </c>
      <c r="J33" s="157">
        <f t="shared" si="3"/>
        <v>0.2</v>
      </c>
    </row>
    <row r="34" spans="2:10" ht="22.5" customHeight="1">
      <c r="B34" s="186" t="s">
        <v>98</v>
      </c>
      <c r="C34" s="187">
        <v>462</v>
      </c>
      <c r="D34" s="187">
        <v>459</v>
      </c>
      <c r="E34" s="155">
        <f>ROUND(D34/C34*100,1)</f>
        <v>99.4</v>
      </c>
      <c r="F34" s="154">
        <f>D34-C34</f>
        <v>-3</v>
      </c>
      <c r="H34" s="160">
        <f t="shared" si="2"/>
        <v>12.2</v>
      </c>
      <c r="I34" s="160">
        <f t="shared" si="3"/>
        <v>0.5</v>
      </c>
      <c r="J34" s="160">
        <f t="shared" si="3"/>
        <v>0.5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I17" sqref="I17"/>
    </sheetView>
  </sheetViews>
  <sheetFormatPr defaultColWidth="8.8515625" defaultRowHeight="15"/>
  <cols>
    <col min="1" max="1" width="45.57421875" style="77" customWidth="1"/>
    <col min="2" max="3" width="11.57421875" style="77" customWidth="1"/>
    <col min="4" max="4" width="14.28125" style="77" customWidth="1"/>
    <col min="5" max="5" width="15.28125" style="77" customWidth="1"/>
    <col min="6" max="8" width="8.8515625" style="77" customWidth="1"/>
    <col min="9" max="9" width="43.00390625" style="77" customWidth="1"/>
    <col min="10" max="16384" width="8.8515625" style="77" customWidth="1"/>
  </cols>
  <sheetData>
    <row r="1" spans="1:5" s="72" customFormat="1" ht="41.25" customHeight="1">
      <c r="A1" s="224" t="s">
        <v>132</v>
      </c>
      <c r="B1" s="224"/>
      <c r="C1" s="224"/>
      <c r="D1" s="224"/>
      <c r="E1" s="224"/>
    </row>
    <row r="2" spans="1:5" s="72" customFormat="1" ht="21.75" customHeight="1">
      <c r="A2" s="225" t="s">
        <v>29</v>
      </c>
      <c r="B2" s="225"/>
      <c r="C2" s="225"/>
      <c r="D2" s="225"/>
      <c r="E2" s="225"/>
    </row>
    <row r="3" spans="1:5" s="74" customFormat="1" ht="12" customHeight="1" thickBot="1">
      <c r="A3" s="73"/>
      <c r="B3" s="73"/>
      <c r="C3" s="73"/>
      <c r="D3" s="73"/>
      <c r="E3" s="73"/>
    </row>
    <row r="4" spans="1:5" s="74" customFormat="1" ht="21" customHeight="1">
      <c r="A4" s="226"/>
      <c r="B4" s="228" t="s">
        <v>1</v>
      </c>
      <c r="C4" s="230" t="s">
        <v>104</v>
      </c>
      <c r="D4" s="232" t="s">
        <v>69</v>
      </c>
      <c r="E4" s="233"/>
    </row>
    <row r="5" spans="1:5" s="74" customFormat="1" ht="26.25" customHeight="1">
      <c r="A5" s="227"/>
      <c r="B5" s="229"/>
      <c r="C5" s="231"/>
      <c r="D5" s="162" t="s">
        <v>71</v>
      </c>
      <c r="E5" s="174" t="s">
        <v>3</v>
      </c>
    </row>
    <row r="6" spans="1:5" s="75" customFormat="1" ht="34.5" customHeight="1">
      <c r="A6" s="175" t="s">
        <v>30</v>
      </c>
      <c r="B6" s="176">
        <f>SUM(B7:B25)</f>
        <v>5886</v>
      </c>
      <c r="C6" s="177">
        <f>SUM(C7:C25)</f>
        <v>3757</v>
      </c>
      <c r="D6" s="178">
        <f>C6-B6</f>
        <v>-2129</v>
      </c>
      <c r="E6" s="179">
        <f>ROUND(C6/B6*100,1)</f>
        <v>63.8</v>
      </c>
    </row>
    <row r="7" spans="1:9" ht="39.75" customHeight="1">
      <c r="A7" s="180" t="s">
        <v>31</v>
      </c>
      <c r="B7" s="206">
        <v>135</v>
      </c>
      <c r="C7" s="206">
        <v>20</v>
      </c>
      <c r="D7" s="181">
        <f aca="true" t="shared" si="0" ref="D7:D25">C7-B7</f>
        <v>-115</v>
      </c>
      <c r="E7" s="182">
        <f aca="true" t="shared" si="1" ref="E7:E25">ROUND(C7/B7*100,1)</f>
        <v>14.8</v>
      </c>
      <c r="F7" s="215"/>
      <c r="G7" s="76"/>
      <c r="I7" s="78"/>
    </row>
    <row r="8" spans="1:9" ht="44.25" customHeight="1">
      <c r="A8" s="180" t="s">
        <v>32</v>
      </c>
      <c r="B8" s="206">
        <v>449</v>
      </c>
      <c r="C8" s="206">
        <v>0</v>
      </c>
      <c r="D8" s="181">
        <f t="shared" si="0"/>
        <v>-449</v>
      </c>
      <c r="E8" s="182">
        <f t="shared" si="1"/>
        <v>0</v>
      </c>
      <c r="F8" s="215"/>
      <c r="G8" s="76"/>
      <c r="I8" s="78"/>
    </row>
    <row r="9" spans="1:9" s="79" customFormat="1" ht="27" customHeight="1">
      <c r="A9" s="180" t="s">
        <v>33</v>
      </c>
      <c r="B9" s="206">
        <v>111</v>
      </c>
      <c r="C9" s="206">
        <v>64</v>
      </c>
      <c r="D9" s="181">
        <f t="shared" si="0"/>
        <v>-47</v>
      </c>
      <c r="E9" s="182">
        <f t="shared" si="1"/>
        <v>57.7</v>
      </c>
      <c r="F9" s="215"/>
      <c r="G9" s="76"/>
      <c r="H9" s="77"/>
      <c r="I9" s="78"/>
    </row>
    <row r="10" spans="1:11" ht="43.5" customHeight="1">
      <c r="A10" s="180" t="s">
        <v>34</v>
      </c>
      <c r="B10" s="206">
        <v>27</v>
      </c>
      <c r="C10" s="206">
        <v>0</v>
      </c>
      <c r="D10" s="181">
        <f t="shared" si="0"/>
        <v>-27</v>
      </c>
      <c r="E10" s="182">
        <f t="shared" si="1"/>
        <v>0</v>
      </c>
      <c r="F10" s="215"/>
      <c r="G10" s="76"/>
      <c r="I10" s="78"/>
      <c r="K10" s="80"/>
    </row>
    <row r="11" spans="1:9" ht="42" customHeight="1">
      <c r="A11" s="180" t="s">
        <v>35</v>
      </c>
      <c r="B11" s="206">
        <v>0</v>
      </c>
      <c r="C11" s="206">
        <v>0</v>
      </c>
      <c r="D11" s="181">
        <f t="shared" si="0"/>
        <v>0</v>
      </c>
      <c r="E11" s="182" t="s">
        <v>105</v>
      </c>
      <c r="F11" s="215"/>
      <c r="G11" s="76"/>
      <c r="I11" s="78"/>
    </row>
    <row r="12" spans="1:9" ht="19.5" customHeight="1">
      <c r="A12" s="180" t="s">
        <v>36</v>
      </c>
      <c r="B12" s="206">
        <v>23</v>
      </c>
      <c r="C12" s="206">
        <v>260</v>
      </c>
      <c r="D12" s="181">
        <f t="shared" si="0"/>
        <v>237</v>
      </c>
      <c r="E12" s="182">
        <f t="shared" si="1"/>
        <v>1130.4</v>
      </c>
      <c r="F12" s="215"/>
      <c r="G12" s="76"/>
      <c r="I12" s="163"/>
    </row>
    <row r="13" spans="1:9" ht="41.25" customHeight="1">
      <c r="A13" s="180" t="s">
        <v>37</v>
      </c>
      <c r="B13" s="206">
        <v>145</v>
      </c>
      <c r="C13" s="206">
        <v>44</v>
      </c>
      <c r="D13" s="181">
        <f t="shared" si="0"/>
        <v>-101</v>
      </c>
      <c r="E13" s="182">
        <f t="shared" si="1"/>
        <v>30.3</v>
      </c>
      <c r="F13" s="215"/>
      <c r="G13" s="76"/>
      <c r="I13" s="78"/>
    </row>
    <row r="14" spans="1:9" ht="41.25" customHeight="1">
      <c r="A14" s="180" t="s">
        <v>38</v>
      </c>
      <c r="B14" s="206">
        <v>65</v>
      </c>
      <c r="C14" s="206">
        <v>12</v>
      </c>
      <c r="D14" s="181">
        <f t="shared" si="0"/>
        <v>-53</v>
      </c>
      <c r="E14" s="182">
        <f t="shared" si="1"/>
        <v>18.5</v>
      </c>
      <c r="F14" s="215"/>
      <c r="G14" s="76"/>
      <c r="I14" s="78"/>
    </row>
    <row r="15" spans="1:9" ht="42" customHeight="1">
      <c r="A15" s="180" t="s">
        <v>39</v>
      </c>
      <c r="B15" s="206">
        <v>0</v>
      </c>
      <c r="C15" s="206">
        <v>0</v>
      </c>
      <c r="D15" s="181">
        <f t="shared" si="0"/>
        <v>0</v>
      </c>
      <c r="E15" s="182" t="s">
        <v>105</v>
      </c>
      <c r="F15" s="215"/>
      <c r="G15" s="76"/>
      <c r="I15" s="78"/>
    </row>
    <row r="16" spans="1:9" ht="23.25" customHeight="1">
      <c r="A16" s="180" t="s">
        <v>40</v>
      </c>
      <c r="B16" s="206">
        <v>0</v>
      </c>
      <c r="C16" s="206">
        <v>96</v>
      </c>
      <c r="D16" s="181">
        <f t="shared" si="0"/>
        <v>96</v>
      </c>
      <c r="E16" s="182" t="s">
        <v>105</v>
      </c>
      <c r="F16" s="215"/>
      <c r="G16" s="76"/>
      <c r="I16" s="78"/>
    </row>
    <row r="17" spans="1:9" ht="22.5" customHeight="1">
      <c r="A17" s="180" t="s">
        <v>41</v>
      </c>
      <c r="B17" s="207">
        <v>46</v>
      </c>
      <c r="C17" s="207">
        <v>2</v>
      </c>
      <c r="D17" s="181">
        <f t="shared" si="0"/>
        <v>-44</v>
      </c>
      <c r="E17" s="182">
        <f t="shared" si="1"/>
        <v>4.3</v>
      </c>
      <c r="F17" s="215"/>
      <c r="G17" s="76"/>
      <c r="I17" s="78"/>
    </row>
    <row r="18" spans="1:9" ht="22.5" customHeight="1">
      <c r="A18" s="180" t="s">
        <v>42</v>
      </c>
      <c r="B18" s="206">
        <v>17</v>
      </c>
      <c r="C18" s="206">
        <v>4</v>
      </c>
      <c r="D18" s="181">
        <f t="shared" si="0"/>
        <v>-13</v>
      </c>
      <c r="E18" s="182">
        <f t="shared" si="1"/>
        <v>23.5</v>
      </c>
      <c r="F18" s="215"/>
      <c r="G18" s="76"/>
      <c r="I18" s="78"/>
    </row>
    <row r="19" spans="1:9" ht="38.25" customHeight="1">
      <c r="A19" s="180" t="s">
        <v>43</v>
      </c>
      <c r="B19" s="206">
        <v>528</v>
      </c>
      <c r="C19" s="206">
        <v>0</v>
      </c>
      <c r="D19" s="181">
        <f t="shared" si="0"/>
        <v>-528</v>
      </c>
      <c r="E19" s="182">
        <f t="shared" si="1"/>
        <v>0</v>
      </c>
      <c r="F19" s="215"/>
      <c r="G19" s="76"/>
      <c r="I19" s="164"/>
    </row>
    <row r="20" spans="1:9" ht="35.25" customHeight="1">
      <c r="A20" s="180" t="s">
        <v>44</v>
      </c>
      <c r="B20" s="206">
        <v>88</v>
      </c>
      <c r="C20" s="206">
        <v>315</v>
      </c>
      <c r="D20" s="181">
        <f t="shared" si="0"/>
        <v>227</v>
      </c>
      <c r="E20" s="182">
        <f t="shared" si="1"/>
        <v>358</v>
      </c>
      <c r="F20" s="215"/>
      <c r="G20" s="76"/>
      <c r="I20" s="78"/>
    </row>
    <row r="21" spans="1:9" ht="41.25" customHeight="1">
      <c r="A21" s="180" t="s">
        <v>45</v>
      </c>
      <c r="B21" s="206">
        <v>2909</v>
      </c>
      <c r="C21" s="206">
        <v>1650</v>
      </c>
      <c r="D21" s="181">
        <f t="shared" si="0"/>
        <v>-1259</v>
      </c>
      <c r="E21" s="182">
        <f t="shared" si="1"/>
        <v>56.7</v>
      </c>
      <c r="F21" s="215"/>
      <c r="G21" s="76"/>
      <c r="I21" s="78"/>
    </row>
    <row r="22" spans="1:9" ht="19.5" customHeight="1">
      <c r="A22" s="180" t="s">
        <v>46</v>
      </c>
      <c r="B22" s="206">
        <v>544</v>
      </c>
      <c r="C22" s="206">
        <v>533</v>
      </c>
      <c r="D22" s="181">
        <f t="shared" si="0"/>
        <v>-11</v>
      </c>
      <c r="E22" s="182">
        <f t="shared" si="1"/>
        <v>98</v>
      </c>
      <c r="F22" s="215"/>
      <c r="G22" s="76"/>
      <c r="I22" s="78"/>
    </row>
    <row r="23" spans="1:9" ht="39" customHeight="1">
      <c r="A23" s="180" t="s">
        <v>47</v>
      </c>
      <c r="B23" s="206">
        <v>775</v>
      </c>
      <c r="C23" s="206">
        <v>750</v>
      </c>
      <c r="D23" s="181">
        <f t="shared" si="0"/>
        <v>-25</v>
      </c>
      <c r="E23" s="182">
        <f t="shared" si="1"/>
        <v>96.8</v>
      </c>
      <c r="F23" s="215"/>
      <c r="G23" s="76"/>
      <c r="I23" s="78"/>
    </row>
    <row r="24" spans="1:9" ht="38.25" customHeight="1">
      <c r="A24" s="180" t="s">
        <v>48</v>
      </c>
      <c r="B24" s="206">
        <v>8</v>
      </c>
      <c r="C24" s="206">
        <v>7</v>
      </c>
      <c r="D24" s="181">
        <f t="shared" si="0"/>
        <v>-1</v>
      </c>
      <c r="E24" s="182">
        <f t="shared" si="1"/>
        <v>87.5</v>
      </c>
      <c r="F24" s="75"/>
      <c r="G24" s="76"/>
      <c r="I24" s="78"/>
    </row>
    <row r="25" spans="1:9" ht="22.5" customHeight="1" thickBot="1">
      <c r="A25" s="183" t="s">
        <v>49</v>
      </c>
      <c r="B25" s="206">
        <v>16</v>
      </c>
      <c r="C25" s="206">
        <v>0</v>
      </c>
      <c r="D25" s="184">
        <f t="shared" si="0"/>
        <v>-16</v>
      </c>
      <c r="E25" s="185">
        <f t="shared" si="1"/>
        <v>0</v>
      </c>
      <c r="F25" s="75"/>
      <c r="G25" s="76"/>
      <c r="I25" s="78"/>
    </row>
    <row r="26" spans="1:9" ht="15.75">
      <c r="A26" s="81"/>
      <c r="B26" s="81"/>
      <c r="C26" s="81"/>
      <c r="D26" s="81"/>
      <c r="E26" s="81"/>
      <c r="I26" s="78"/>
    </row>
    <row r="27" spans="1:5" ht="12.75">
      <c r="A27" s="81"/>
      <c r="B27" s="81"/>
      <c r="C27" s="81"/>
      <c r="D27" s="81"/>
      <c r="E27" s="8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20" sqref="A20"/>
    </sheetView>
  </sheetViews>
  <sheetFormatPr defaultColWidth="8.8515625" defaultRowHeight="15"/>
  <cols>
    <col min="1" max="1" width="52.8515625" style="77" customWidth="1"/>
    <col min="2" max="2" width="21.28125" style="77" customWidth="1"/>
    <col min="3" max="4" width="22.00390625" style="77" customWidth="1"/>
    <col min="5" max="5" width="21.57421875" style="77" customWidth="1"/>
    <col min="6" max="6" width="8.8515625" style="77" customWidth="1"/>
    <col min="7" max="7" width="10.8515625" style="77" bestFit="1" customWidth="1"/>
    <col min="8" max="16384" width="8.8515625" style="77" customWidth="1"/>
  </cols>
  <sheetData>
    <row r="1" spans="1:5" s="72" customFormat="1" ht="49.5" customHeight="1">
      <c r="A1" s="234" t="s">
        <v>133</v>
      </c>
      <c r="B1" s="234"/>
      <c r="C1" s="234"/>
      <c r="D1" s="234"/>
      <c r="E1" s="234"/>
    </row>
    <row r="2" spans="1:5" s="72" customFormat="1" ht="20.25" customHeight="1">
      <c r="A2" s="235" t="s">
        <v>50</v>
      </c>
      <c r="B2" s="235"/>
      <c r="C2" s="235"/>
      <c r="D2" s="235"/>
      <c r="E2" s="235"/>
    </row>
    <row r="3" spans="1:5" s="72" customFormat="1" ht="17.25" customHeight="1" thickBot="1">
      <c r="A3" s="161"/>
      <c r="B3" s="161"/>
      <c r="C3" s="161"/>
      <c r="D3" s="161"/>
      <c r="E3" s="161"/>
    </row>
    <row r="4" spans="1:5" s="74" customFormat="1" ht="25.5" customHeight="1">
      <c r="A4" s="236"/>
      <c r="B4" s="238" t="s">
        <v>1</v>
      </c>
      <c r="C4" s="240" t="s">
        <v>104</v>
      </c>
      <c r="D4" s="240" t="s">
        <v>69</v>
      </c>
      <c r="E4" s="242"/>
    </row>
    <row r="5" spans="1:5" s="74" customFormat="1" ht="37.5" customHeight="1">
      <c r="A5" s="237"/>
      <c r="B5" s="239"/>
      <c r="C5" s="241"/>
      <c r="D5" s="165" t="s">
        <v>71</v>
      </c>
      <c r="E5" s="166" t="s">
        <v>3</v>
      </c>
    </row>
    <row r="6" spans="1:7" s="83" customFormat="1" ht="34.5" customHeight="1">
      <c r="A6" s="167" t="s">
        <v>30</v>
      </c>
      <c r="B6" s="82">
        <f>SUM(B7:B15)</f>
        <v>5886</v>
      </c>
      <c r="C6" s="82">
        <f>SUM(C7:C15)</f>
        <v>3757</v>
      </c>
      <c r="D6" s="82">
        <f>C6-B6</f>
        <v>-2129</v>
      </c>
      <c r="E6" s="168">
        <f>ROUND(C6/B6*100,1)</f>
        <v>63.8</v>
      </c>
      <c r="G6" s="84"/>
    </row>
    <row r="7" spans="1:11" ht="51" customHeight="1">
      <c r="A7" s="169" t="s">
        <v>51</v>
      </c>
      <c r="B7" s="207">
        <v>1232</v>
      </c>
      <c r="C7" s="207">
        <v>821</v>
      </c>
      <c r="D7" s="85">
        <f aca="true" t="shared" si="0" ref="D7:D15">C7-B7</f>
        <v>-411</v>
      </c>
      <c r="E7" s="170">
        <f aca="true" t="shared" si="1" ref="E7:E15">ROUND(C7/B7*100,1)</f>
        <v>66.6</v>
      </c>
      <c r="G7" s="84"/>
      <c r="H7" s="86"/>
      <c r="K7" s="86"/>
    </row>
    <row r="8" spans="1:11" ht="35.25" customHeight="1">
      <c r="A8" s="169" t="s">
        <v>52</v>
      </c>
      <c r="B8" s="206">
        <v>2017</v>
      </c>
      <c r="C8" s="206">
        <v>548</v>
      </c>
      <c r="D8" s="85">
        <f t="shared" si="0"/>
        <v>-1469</v>
      </c>
      <c r="E8" s="170">
        <f t="shared" si="1"/>
        <v>27.2</v>
      </c>
      <c r="G8" s="84"/>
      <c r="H8" s="86"/>
      <c r="K8" s="86"/>
    </row>
    <row r="9" spans="1:11" s="79" customFormat="1" ht="25.5" customHeight="1">
      <c r="A9" s="169" t="s">
        <v>53</v>
      </c>
      <c r="B9" s="206">
        <v>912</v>
      </c>
      <c r="C9" s="206">
        <v>857</v>
      </c>
      <c r="D9" s="85">
        <f t="shared" si="0"/>
        <v>-55</v>
      </c>
      <c r="E9" s="170">
        <f t="shared" si="1"/>
        <v>94</v>
      </c>
      <c r="F9" s="77"/>
      <c r="G9" s="84"/>
      <c r="H9" s="86"/>
      <c r="I9" s="77"/>
      <c r="K9" s="86"/>
    </row>
    <row r="10" spans="1:11" ht="36.75" customHeight="1">
      <c r="A10" s="169" t="s">
        <v>54</v>
      </c>
      <c r="B10" s="206">
        <v>152</v>
      </c>
      <c r="C10" s="206">
        <v>166</v>
      </c>
      <c r="D10" s="85">
        <f t="shared" si="0"/>
        <v>14</v>
      </c>
      <c r="E10" s="170">
        <f t="shared" si="1"/>
        <v>109.2</v>
      </c>
      <c r="G10" s="84"/>
      <c r="H10" s="86"/>
      <c r="K10" s="86"/>
    </row>
    <row r="11" spans="1:11" ht="28.5" customHeight="1">
      <c r="A11" s="169" t="s">
        <v>55</v>
      </c>
      <c r="B11" s="206">
        <v>449</v>
      </c>
      <c r="C11" s="206">
        <v>432</v>
      </c>
      <c r="D11" s="85">
        <f t="shared" si="0"/>
        <v>-17</v>
      </c>
      <c r="E11" s="170">
        <f t="shared" si="1"/>
        <v>96.2</v>
      </c>
      <c r="G11" s="84"/>
      <c r="H11" s="86"/>
      <c r="K11" s="86"/>
    </row>
    <row r="12" spans="1:11" ht="59.25" customHeight="1">
      <c r="A12" s="169" t="s">
        <v>56</v>
      </c>
      <c r="B12" s="206">
        <v>45</v>
      </c>
      <c r="C12" s="206">
        <v>6</v>
      </c>
      <c r="D12" s="85">
        <f t="shared" si="0"/>
        <v>-39</v>
      </c>
      <c r="E12" s="170">
        <f t="shared" si="1"/>
        <v>13.3</v>
      </c>
      <c r="G12" s="84"/>
      <c r="H12" s="86"/>
      <c r="K12" s="86"/>
    </row>
    <row r="13" spans="1:18" ht="30.75" customHeight="1">
      <c r="A13" s="169" t="s">
        <v>57</v>
      </c>
      <c r="B13" s="206">
        <v>168</v>
      </c>
      <c r="C13" s="206">
        <v>206</v>
      </c>
      <c r="D13" s="85">
        <f t="shared" si="0"/>
        <v>38</v>
      </c>
      <c r="E13" s="170">
        <f t="shared" si="1"/>
        <v>122.6</v>
      </c>
      <c r="G13" s="84"/>
      <c r="H13" s="86"/>
      <c r="K13" s="86"/>
      <c r="R13" s="87"/>
    </row>
    <row r="14" spans="1:18" ht="75" customHeight="1">
      <c r="A14" s="169" t="s">
        <v>58</v>
      </c>
      <c r="B14" s="206">
        <v>570</v>
      </c>
      <c r="C14" s="206">
        <v>265</v>
      </c>
      <c r="D14" s="85">
        <f t="shared" si="0"/>
        <v>-305</v>
      </c>
      <c r="E14" s="170">
        <f t="shared" si="1"/>
        <v>46.5</v>
      </c>
      <c r="G14" s="84"/>
      <c r="H14" s="86"/>
      <c r="K14" s="86"/>
      <c r="R14" s="87"/>
    </row>
    <row r="15" spans="1:18" ht="33" customHeight="1" thickBot="1">
      <c r="A15" s="171" t="s">
        <v>59</v>
      </c>
      <c r="B15" s="206">
        <v>341</v>
      </c>
      <c r="C15" s="206">
        <v>456</v>
      </c>
      <c r="D15" s="172">
        <f t="shared" si="0"/>
        <v>115</v>
      </c>
      <c r="E15" s="173">
        <f t="shared" si="1"/>
        <v>133.7</v>
      </c>
      <c r="G15" s="84"/>
      <c r="H15" s="86"/>
      <c r="K15" s="86"/>
      <c r="R15" s="87"/>
    </row>
    <row r="16" spans="1:18" ht="12.75">
      <c r="A16" s="81"/>
      <c r="B16" s="81"/>
      <c r="C16" s="81"/>
      <c r="D16" s="81"/>
      <c r="R16" s="87"/>
    </row>
    <row r="17" spans="1:18" ht="12.75">
      <c r="A17" s="81"/>
      <c r="B17" s="81"/>
      <c r="C17" s="81"/>
      <c r="D17" s="81"/>
      <c r="R17" s="87"/>
    </row>
    <row r="18" ht="12.75">
      <c r="R18" s="87"/>
    </row>
    <row r="19" ht="12.75">
      <c r="R19" s="87"/>
    </row>
    <row r="20" ht="12.75">
      <c r="R20" s="87"/>
    </row>
    <row r="21" ht="12.75">
      <c r="R21" s="8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selection activeCell="A20" sqref="A20:E21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2.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3" t="s">
        <v>125</v>
      </c>
      <c r="B1" s="253"/>
      <c r="C1" s="253"/>
      <c r="D1" s="253"/>
      <c r="E1" s="253"/>
    </row>
    <row r="2" spans="1:5" ht="27" customHeight="1">
      <c r="A2" s="254" t="s">
        <v>134</v>
      </c>
      <c r="B2" s="254"/>
      <c r="C2" s="254"/>
      <c r="D2" s="254"/>
      <c r="E2" s="254"/>
    </row>
    <row r="3" spans="1:6" ht="18" customHeight="1">
      <c r="A3" s="250" t="s">
        <v>0</v>
      </c>
      <c r="B3" s="250" t="s">
        <v>1</v>
      </c>
      <c r="C3" s="250" t="s">
        <v>104</v>
      </c>
      <c r="D3" s="255" t="s">
        <v>2</v>
      </c>
      <c r="E3" s="255"/>
      <c r="F3" s="2"/>
    </row>
    <row r="4" spans="1:6" ht="50.25" customHeight="1">
      <c r="A4" s="250"/>
      <c r="B4" s="250"/>
      <c r="C4" s="250"/>
      <c r="D4" s="71" t="s">
        <v>3</v>
      </c>
      <c r="E4" s="100" t="s">
        <v>99</v>
      </c>
      <c r="F4" s="2"/>
    </row>
    <row r="5" spans="1:6" ht="21" customHeight="1">
      <c r="A5" s="101" t="s">
        <v>111</v>
      </c>
      <c r="B5" s="92">
        <v>52488</v>
      </c>
      <c r="C5" s="92">
        <v>49322</v>
      </c>
      <c r="D5" s="90">
        <f aca="true" t="shared" si="0" ref="D5:D19">ROUND(C5/B5*100,1)</f>
        <v>94</v>
      </c>
      <c r="E5" s="190">
        <f aca="true" t="shared" si="1" ref="E5:E18">C5-B5</f>
        <v>-3166</v>
      </c>
      <c r="F5" s="1" t="s">
        <v>4</v>
      </c>
    </row>
    <row r="6" spans="1:5" ht="15.75">
      <c r="A6" s="102" t="s">
        <v>5</v>
      </c>
      <c r="B6" s="188">
        <v>28649</v>
      </c>
      <c r="C6" s="188">
        <v>25363</v>
      </c>
      <c r="D6" s="95">
        <f t="shared" si="0"/>
        <v>88.5</v>
      </c>
      <c r="E6" s="191">
        <f t="shared" si="1"/>
        <v>-3286</v>
      </c>
    </row>
    <row r="7" spans="1:7" ht="33" customHeight="1">
      <c r="A7" s="101" t="s">
        <v>124</v>
      </c>
      <c r="B7" s="92">
        <v>37698</v>
      </c>
      <c r="C7" s="99">
        <v>38780</v>
      </c>
      <c r="D7" s="90">
        <f t="shared" si="0"/>
        <v>102.9</v>
      </c>
      <c r="E7" s="190">
        <f t="shared" si="1"/>
        <v>1082</v>
      </c>
      <c r="F7" s="3"/>
      <c r="G7" s="4"/>
    </row>
    <row r="8" spans="1:7" ht="31.5">
      <c r="A8" s="103" t="s">
        <v>112</v>
      </c>
      <c r="B8" s="188">
        <v>18484</v>
      </c>
      <c r="C8" s="189">
        <v>18987</v>
      </c>
      <c r="D8" s="90">
        <f t="shared" si="0"/>
        <v>102.7</v>
      </c>
      <c r="E8" s="190">
        <f t="shared" si="1"/>
        <v>503</v>
      </c>
      <c r="F8" s="3"/>
      <c r="G8" s="4"/>
    </row>
    <row r="9" spans="1:7" ht="33" customHeight="1">
      <c r="A9" s="104" t="s">
        <v>6</v>
      </c>
      <c r="B9" s="96">
        <v>49</v>
      </c>
      <c r="C9" s="96">
        <v>49</v>
      </c>
      <c r="D9" s="246" t="s">
        <v>136</v>
      </c>
      <c r="E9" s="247"/>
      <c r="F9" s="5"/>
      <c r="G9" s="4"/>
    </row>
    <row r="10" spans="1:7" ht="33" customHeight="1">
      <c r="A10" s="102" t="s">
        <v>113</v>
      </c>
      <c r="B10" s="188">
        <v>47</v>
      </c>
      <c r="C10" s="188">
        <v>22</v>
      </c>
      <c r="D10" s="97">
        <f>ROUND(C10/B10*100,1)</f>
        <v>46.8</v>
      </c>
      <c r="E10" s="193">
        <f>C10-B10</f>
        <v>-25</v>
      </c>
      <c r="F10" s="5"/>
      <c r="G10" s="4"/>
    </row>
    <row r="11" spans="1:7" ht="36" customHeight="1">
      <c r="A11" s="102" t="s">
        <v>114</v>
      </c>
      <c r="B11" s="188">
        <v>620</v>
      </c>
      <c r="C11" s="188">
        <v>835</v>
      </c>
      <c r="D11" s="97">
        <f>ROUND(C11/B11*100,1)</f>
        <v>134.7</v>
      </c>
      <c r="E11" s="193">
        <f>C11-B11</f>
        <v>215</v>
      </c>
      <c r="F11" s="5"/>
      <c r="G11" s="4"/>
    </row>
    <row r="12" spans="1:5" ht="33" customHeight="1">
      <c r="A12" s="102" t="s">
        <v>115</v>
      </c>
      <c r="B12" s="189">
        <v>6921</v>
      </c>
      <c r="C12" s="188">
        <v>6890</v>
      </c>
      <c r="D12" s="95">
        <f t="shared" si="0"/>
        <v>99.6</v>
      </c>
      <c r="E12" s="191">
        <f t="shared" si="1"/>
        <v>-31</v>
      </c>
    </row>
    <row r="13" spans="1:5" ht="16.5" customHeight="1">
      <c r="A13" s="102" t="s">
        <v>116</v>
      </c>
      <c r="B13" s="189">
        <v>1228</v>
      </c>
      <c r="C13" s="188">
        <v>2943</v>
      </c>
      <c r="D13" s="95">
        <f>ROUND(C13/B13*100,1)</f>
        <v>239.7</v>
      </c>
      <c r="E13" s="191">
        <f>C13-B13</f>
        <v>1715</v>
      </c>
    </row>
    <row r="14" spans="1:5" ht="17.25" customHeight="1">
      <c r="A14" s="208" t="s">
        <v>117</v>
      </c>
      <c r="B14" s="209">
        <v>66</v>
      </c>
      <c r="C14" s="210">
        <v>244</v>
      </c>
      <c r="D14" s="95">
        <f>ROUND(C14/B14*100,1)</f>
        <v>369.7</v>
      </c>
      <c r="E14" s="191">
        <f>C14-B14</f>
        <v>178</v>
      </c>
    </row>
    <row r="15" spans="1:6" ht="33.75" customHeight="1">
      <c r="A15" s="101" t="s">
        <v>118</v>
      </c>
      <c r="B15" s="99">
        <v>14655</v>
      </c>
      <c r="C15" s="192">
        <v>13066</v>
      </c>
      <c r="D15" s="90">
        <f t="shared" si="0"/>
        <v>89.2</v>
      </c>
      <c r="E15" s="190">
        <f t="shared" si="1"/>
        <v>-1589</v>
      </c>
      <c r="F15" s="6"/>
    </row>
    <row r="16" spans="1:6" ht="31.5">
      <c r="A16" s="102" t="s">
        <v>119</v>
      </c>
      <c r="B16" s="188">
        <v>7263</v>
      </c>
      <c r="C16" s="188">
        <v>7976</v>
      </c>
      <c r="D16" s="98">
        <f t="shared" si="0"/>
        <v>109.8</v>
      </c>
      <c r="E16" s="191">
        <f t="shared" si="1"/>
        <v>713</v>
      </c>
      <c r="F16" s="7"/>
    </row>
    <row r="17" spans="1:11" ht="15.75">
      <c r="A17" s="101" t="s">
        <v>120</v>
      </c>
      <c r="B17" s="99">
        <v>48462</v>
      </c>
      <c r="C17" s="99">
        <v>57672</v>
      </c>
      <c r="D17" s="90">
        <f t="shared" si="0"/>
        <v>119</v>
      </c>
      <c r="E17" s="190">
        <f t="shared" si="1"/>
        <v>9210</v>
      </c>
      <c r="F17" s="7"/>
      <c r="K17" s="8"/>
    </row>
    <row r="18" spans="1:6" ht="16.5" customHeight="1">
      <c r="A18" s="102" t="s">
        <v>5</v>
      </c>
      <c r="B18" s="189">
        <v>46699</v>
      </c>
      <c r="C18" s="189">
        <v>55471</v>
      </c>
      <c r="D18" s="95">
        <f t="shared" si="0"/>
        <v>118.8</v>
      </c>
      <c r="E18" s="191">
        <f t="shared" si="1"/>
        <v>8772</v>
      </c>
      <c r="F18" s="7"/>
    </row>
    <row r="19" spans="1:6" ht="37.5" customHeight="1">
      <c r="A19" s="101" t="s">
        <v>135</v>
      </c>
      <c r="B19" s="99">
        <v>1985.36</v>
      </c>
      <c r="C19" s="92">
        <v>2537</v>
      </c>
      <c r="D19" s="95">
        <f t="shared" si="0"/>
        <v>127.8</v>
      </c>
      <c r="E19" s="194">
        <v>552</v>
      </c>
      <c r="F19" s="7"/>
    </row>
    <row r="20" spans="1:5" ht="9" customHeight="1">
      <c r="A20" s="248" t="s">
        <v>137</v>
      </c>
      <c r="B20" s="248"/>
      <c r="C20" s="248"/>
      <c r="D20" s="248"/>
      <c r="E20" s="248"/>
    </row>
    <row r="21" spans="1:5" ht="21.75" customHeight="1">
      <c r="A21" s="249"/>
      <c r="B21" s="249"/>
      <c r="C21" s="249"/>
      <c r="D21" s="249"/>
      <c r="E21" s="249"/>
    </row>
    <row r="22" spans="1:5" ht="12.75" customHeight="1">
      <c r="A22" s="250" t="s">
        <v>0</v>
      </c>
      <c r="B22" s="250" t="s">
        <v>100</v>
      </c>
      <c r="C22" s="250" t="s">
        <v>101</v>
      </c>
      <c r="D22" s="251" t="s">
        <v>2</v>
      </c>
      <c r="E22" s="252"/>
    </row>
    <row r="23" spans="1:5" ht="48.75" customHeight="1">
      <c r="A23" s="250"/>
      <c r="B23" s="250"/>
      <c r="C23" s="250"/>
      <c r="D23" s="71" t="s">
        <v>3</v>
      </c>
      <c r="E23" s="88" t="s">
        <v>102</v>
      </c>
    </row>
    <row r="24" spans="1:8" ht="26.25" customHeight="1">
      <c r="A24" s="101" t="s">
        <v>111</v>
      </c>
      <c r="B24" s="99">
        <v>16439</v>
      </c>
      <c r="C24" s="92">
        <v>14312</v>
      </c>
      <c r="D24" s="90">
        <f>ROUND(C24/B24*100,1)</f>
        <v>87.1</v>
      </c>
      <c r="E24" s="190">
        <f>C24-B24</f>
        <v>-2127</v>
      </c>
      <c r="G24" s="9"/>
      <c r="H24" s="9"/>
    </row>
    <row r="25" spans="1:5" ht="31.5">
      <c r="A25" s="101" t="s">
        <v>121</v>
      </c>
      <c r="B25" s="99">
        <v>13098</v>
      </c>
      <c r="C25" s="92">
        <v>11402</v>
      </c>
      <c r="D25" s="90">
        <f>ROUND(C25/B25*100,1)</f>
        <v>87.1</v>
      </c>
      <c r="E25" s="190">
        <f>C25-B25</f>
        <v>-1696</v>
      </c>
    </row>
    <row r="26" spans="1:5" ht="24" customHeight="1">
      <c r="A26" s="101" t="s">
        <v>122</v>
      </c>
      <c r="B26" s="92">
        <v>3096</v>
      </c>
      <c r="C26" s="92">
        <v>4485</v>
      </c>
      <c r="D26" s="90">
        <f>ROUND(C26/B26*100,1)</f>
        <v>144.9</v>
      </c>
      <c r="E26" s="190">
        <f>C26-B26</f>
        <v>1389</v>
      </c>
    </row>
    <row r="27" spans="1:5" ht="34.5" customHeight="1">
      <c r="A27" s="101" t="s">
        <v>123</v>
      </c>
      <c r="B27" s="89" t="s">
        <v>8</v>
      </c>
      <c r="C27" s="195">
        <v>5796</v>
      </c>
      <c r="D27" s="90" t="s">
        <v>8</v>
      </c>
      <c r="E27" s="71" t="s">
        <v>8</v>
      </c>
    </row>
    <row r="28" spans="1:10" ht="33" customHeight="1">
      <c r="A28" s="105" t="s">
        <v>9</v>
      </c>
      <c r="B28" s="92">
        <v>4139.94</v>
      </c>
      <c r="C28" s="92">
        <v>5578.28</v>
      </c>
      <c r="D28" s="91">
        <f>ROUND(C28/B28*100,1)</f>
        <v>134.7</v>
      </c>
      <c r="E28" s="93" t="s">
        <v>138</v>
      </c>
      <c r="F28" s="7"/>
      <c r="G28" s="7"/>
      <c r="I28" s="7"/>
      <c r="J28" s="10"/>
    </row>
    <row r="29" spans="1:5" ht="24.75" customHeight="1">
      <c r="A29" s="101" t="s">
        <v>10</v>
      </c>
      <c r="B29" s="94">
        <f>B24/B26</f>
        <v>5.309754521963824</v>
      </c>
      <c r="C29" s="92">
        <f>C24/C26</f>
        <v>3.1910813823857302</v>
      </c>
      <c r="D29" s="243" t="s">
        <v>127</v>
      </c>
      <c r="E29" s="244"/>
    </row>
    <row r="30" spans="1:5" ht="33" customHeight="1">
      <c r="A30" s="245"/>
      <c r="B30" s="245"/>
      <c r="C30" s="245"/>
      <c r="D30" s="245"/>
      <c r="E30" s="245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V42"/>
  <sheetViews>
    <sheetView tabSelected="1" view="pageBreakPreview" zoomScale="75" zoomScaleNormal="75" zoomScaleSheetLayoutView="75" zoomScalePageLayoutView="0" workbookViewId="0" topLeftCell="AC1">
      <selection activeCell="AJ10" sqref="AJ10"/>
    </sheetView>
  </sheetViews>
  <sheetFormatPr defaultColWidth="9.140625" defaultRowHeight="15"/>
  <cols>
    <col min="1" max="1" width="35.8515625" style="14" customWidth="1"/>
    <col min="2" max="2" width="8.421875" style="14" customWidth="1"/>
    <col min="3" max="3" width="9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7.28125" style="14" customWidth="1"/>
    <col min="32" max="32" width="6.7109375" style="14" customWidth="1"/>
    <col min="33" max="33" width="8.28125" style="14" customWidth="1"/>
    <col min="34" max="34" width="7.421875" style="14" customWidth="1"/>
    <col min="35" max="35" width="7.140625" style="14" customWidth="1"/>
    <col min="36" max="36" width="9.00390625" style="14" customWidth="1"/>
    <col min="37" max="37" width="7.140625" style="14" customWidth="1"/>
    <col min="38" max="38" width="8.57421875" style="14" customWidth="1"/>
    <col min="39" max="39" width="9.421875" style="14" customWidth="1"/>
    <col min="40" max="41" width="7.28125" style="14" customWidth="1"/>
    <col min="42" max="45" width="7.421875" style="14" hidden="1" customWidth="1"/>
    <col min="46" max="46" width="7.57421875" style="14" customWidth="1"/>
    <col min="47" max="47" width="8.57421875" style="14" customWidth="1"/>
    <col min="48" max="48" width="7.421875" style="14" customWidth="1"/>
    <col min="49" max="49" width="7.7109375" style="14" customWidth="1"/>
    <col min="50" max="50" width="10.28125" style="14" customWidth="1"/>
    <col min="51" max="51" width="9.7109375" style="14" customWidth="1"/>
    <col min="52" max="52" width="6.7109375" style="14" customWidth="1"/>
    <col min="53" max="53" width="8.140625" style="14" customWidth="1"/>
    <col min="54" max="54" width="8.421875" style="14" customWidth="1"/>
    <col min="55" max="55" width="8.57421875" style="14" customWidth="1"/>
    <col min="56" max="56" width="6.00390625" style="14" customWidth="1"/>
    <col min="57" max="57" width="8.28125" style="14" customWidth="1"/>
    <col min="58" max="58" width="8.7109375" style="14" customWidth="1"/>
    <col min="59" max="59" width="9.421875" style="14" customWidth="1"/>
    <col min="60" max="60" width="6.421875" style="14" customWidth="1"/>
    <col min="61" max="61" width="9.00390625" style="14" customWidth="1"/>
    <col min="62" max="64" width="9.57421875" style="14" customWidth="1"/>
    <col min="65" max="68" width="10.28125" style="14" customWidth="1"/>
    <col min="69" max="69" width="6.57421875" style="14" customWidth="1"/>
    <col min="70" max="70" width="9.28125" style="14" customWidth="1"/>
    <col min="71" max="16384" width="9.140625" style="14" customWidth="1"/>
  </cols>
  <sheetData>
    <row r="1" spans="1:69" ht="21.75" customHeight="1">
      <c r="A1" s="11"/>
      <c r="B1" s="291" t="s">
        <v>126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5"/>
      <c r="BD1" s="15"/>
      <c r="BE1" s="15"/>
      <c r="BG1" s="16"/>
      <c r="BL1" s="16"/>
      <c r="BM1" s="16"/>
      <c r="BQ1" s="16"/>
    </row>
    <row r="2" spans="1:68" ht="21.75" customHeight="1" thickBot="1">
      <c r="A2" s="17"/>
      <c r="B2" s="292" t="s">
        <v>139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9"/>
      <c r="AR2" s="19"/>
      <c r="AS2" s="19"/>
      <c r="AT2" s="19"/>
      <c r="AU2" s="303" t="s">
        <v>11</v>
      </c>
      <c r="AV2" s="303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16"/>
      <c r="BJ2" s="16"/>
      <c r="BO2" s="302" t="s">
        <v>11</v>
      </c>
      <c r="BP2" s="302"/>
    </row>
    <row r="3" spans="1:69" ht="11.25" customHeight="1">
      <c r="A3" s="305"/>
      <c r="B3" s="274" t="s">
        <v>12</v>
      </c>
      <c r="C3" s="274"/>
      <c r="D3" s="274"/>
      <c r="E3" s="274"/>
      <c r="F3" s="275" t="s">
        <v>13</v>
      </c>
      <c r="G3" s="276"/>
      <c r="H3" s="276"/>
      <c r="I3" s="277"/>
      <c r="J3" s="275" t="s">
        <v>14</v>
      </c>
      <c r="K3" s="276"/>
      <c r="L3" s="276"/>
      <c r="M3" s="277"/>
      <c r="N3" s="264" t="s">
        <v>110</v>
      </c>
      <c r="O3" s="265"/>
      <c r="P3" s="265"/>
      <c r="Q3" s="266"/>
      <c r="R3" s="275" t="s">
        <v>15</v>
      </c>
      <c r="S3" s="276"/>
      <c r="T3" s="276"/>
      <c r="U3" s="277"/>
      <c r="V3" s="275" t="s">
        <v>16</v>
      </c>
      <c r="W3" s="276"/>
      <c r="X3" s="276"/>
      <c r="Y3" s="277"/>
      <c r="Z3" s="293" t="s">
        <v>17</v>
      </c>
      <c r="AA3" s="294"/>
      <c r="AB3" s="294"/>
      <c r="AC3" s="295"/>
      <c r="AD3" s="284" t="s">
        <v>106</v>
      </c>
      <c r="AE3" s="284"/>
      <c r="AF3" s="284"/>
      <c r="AG3" s="284"/>
      <c r="AH3" s="284"/>
      <c r="AI3" s="284"/>
      <c r="AJ3" s="284"/>
      <c r="AK3" s="284"/>
      <c r="AL3" s="275" t="s">
        <v>18</v>
      </c>
      <c r="AM3" s="276"/>
      <c r="AN3" s="276"/>
      <c r="AO3" s="277"/>
      <c r="AP3" s="21"/>
      <c r="AQ3" s="22"/>
      <c r="AR3" s="22"/>
      <c r="AS3" s="22"/>
      <c r="AT3" s="273" t="s">
        <v>19</v>
      </c>
      <c r="AU3" s="273"/>
      <c r="AV3" s="273"/>
      <c r="AW3" s="273"/>
      <c r="AX3" s="274" t="s">
        <v>20</v>
      </c>
      <c r="AY3" s="274"/>
      <c r="AZ3" s="274"/>
      <c r="BA3" s="274"/>
      <c r="BB3" s="275" t="s">
        <v>21</v>
      </c>
      <c r="BC3" s="276"/>
      <c r="BD3" s="276"/>
      <c r="BE3" s="277"/>
      <c r="BF3" s="274" t="s">
        <v>22</v>
      </c>
      <c r="BG3" s="274"/>
      <c r="BH3" s="274"/>
      <c r="BI3" s="274"/>
      <c r="BJ3" s="264" t="s">
        <v>140</v>
      </c>
      <c r="BK3" s="265"/>
      <c r="BL3" s="266"/>
      <c r="BM3" s="275" t="s">
        <v>23</v>
      </c>
      <c r="BN3" s="276"/>
      <c r="BO3" s="276"/>
      <c r="BP3" s="276"/>
      <c r="BQ3" s="277"/>
    </row>
    <row r="4" spans="1:69" ht="38.25" customHeight="1">
      <c r="A4" s="306"/>
      <c r="B4" s="274"/>
      <c r="C4" s="274"/>
      <c r="D4" s="274"/>
      <c r="E4" s="274"/>
      <c r="F4" s="278"/>
      <c r="G4" s="279"/>
      <c r="H4" s="279"/>
      <c r="I4" s="280"/>
      <c r="J4" s="278"/>
      <c r="K4" s="279"/>
      <c r="L4" s="279"/>
      <c r="M4" s="280"/>
      <c r="N4" s="267"/>
      <c r="O4" s="268"/>
      <c r="P4" s="268"/>
      <c r="Q4" s="269"/>
      <c r="R4" s="278"/>
      <c r="S4" s="279"/>
      <c r="T4" s="279"/>
      <c r="U4" s="280"/>
      <c r="V4" s="278"/>
      <c r="W4" s="279"/>
      <c r="X4" s="279"/>
      <c r="Y4" s="280"/>
      <c r="Z4" s="296"/>
      <c r="AA4" s="297"/>
      <c r="AB4" s="297"/>
      <c r="AC4" s="298"/>
      <c r="AD4" s="284" t="s">
        <v>107</v>
      </c>
      <c r="AE4" s="284"/>
      <c r="AF4" s="284"/>
      <c r="AG4" s="284"/>
      <c r="AH4" s="284" t="s">
        <v>108</v>
      </c>
      <c r="AI4" s="284"/>
      <c r="AJ4" s="284"/>
      <c r="AK4" s="284"/>
      <c r="AL4" s="278"/>
      <c r="AM4" s="279"/>
      <c r="AN4" s="279"/>
      <c r="AO4" s="280"/>
      <c r="AP4" s="23"/>
      <c r="AQ4" s="24"/>
      <c r="AR4" s="287" t="s">
        <v>24</v>
      </c>
      <c r="AS4" s="288"/>
      <c r="AT4" s="273"/>
      <c r="AU4" s="273"/>
      <c r="AV4" s="273"/>
      <c r="AW4" s="273"/>
      <c r="AX4" s="274"/>
      <c r="AY4" s="274"/>
      <c r="AZ4" s="274"/>
      <c r="BA4" s="274"/>
      <c r="BB4" s="278"/>
      <c r="BC4" s="279"/>
      <c r="BD4" s="279"/>
      <c r="BE4" s="280"/>
      <c r="BF4" s="274"/>
      <c r="BG4" s="274"/>
      <c r="BH4" s="274"/>
      <c r="BI4" s="274"/>
      <c r="BJ4" s="267"/>
      <c r="BK4" s="268"/>
      <c r="BL4" s="269"/>
      <c r="BM4" s="278"/>
      <c r="BN4" s="279"/>
      <c r="BO4" s="279"/>
      <c r="BP4" s="279"/>
      <c r="BQ4" s="280"/>
    </row>
    <row r="5" spans="1:69" ht="15" customHeight="1">
      <c r="A5" s="306"/>
      <c r="B5" s="308"/>
      <c r="C5" s="308"/>
      <c r="D5" s="308"/>
      <c r="E5" s="308"/>
      <c r="F5" s="278"/>
      <c r="G5" s="279"/>
      <c r="H5" s="279"/>
      <c r="I5" s="280"/>
      <c r="J5" s="281"/>
      <c r="K5" s="282"/>
      <c r="L5" s="282"/>
      <c r="M5" s="283"/>
      <c r="N5" s="270"/>
      <c r="O5" s="271"/>
      <c r="P5" s="271"/>
      <c r="Q5" s="272"/>
      <c r="R5" s="281"/>
      <c r="S5" s="282"/>
      <c r="T5" s="282"/>
      <c r="U5" s="283"/>
      <c r="V5" s="281"/>
      <c r="W5" s="282"/>
      <c r="X5" s="282"/>
      <c r="Y5" s="283"/>
      <c r="Z5" s="299"/>
      <c r="AA5" s="300"/>
      <c r="AB5" s="300"/>
      <c r="AC5" s="301"/>
      <c r="AD5" s="284"/>
      <c r="AE5" s="284"/>
      <c r="AF5" s="284"/>
      <c r="AG5" s="284"/>
      <c r="AH5" s="284"/>
      <c r="AI5" s="284"/>
      <c r="AJ5" s="284"/>
      <c r="AK5" s="284"/>
      <c r="AL5" s="281"/>
      <c r="AM5" s="282"/>
      <c r="AN5" s="282"/>
      <c r="AO5" s="283"/>
      <c r="AP5" s="25"/>
      <c r="AQ5" s="26"/>
      <c r="AR5" s="289"/>
      <c r="AS5" s="290"/>
      <c r="AT5" s="273"/>
      <c r="AU5" s="273"/>
      <c r="AV5" s="273"/>
      <c r="AW5" s="273"/>
      <c r="AX5" s="274"/>
      <c r="AY5" s="274"/>
      <c r="AZ5" s="274"/>
      <c r="BA5" s="274"/>
      <c r="BB5" s="281"/>
      <c r="BC5" s="282"/>
      <c r="BD5" s="282"/>
      <c r="BE5" s="283"/>
      <c r="BF5" s="274"/>
      <c r="BG5" s="274"/>
      <c r="BH5" s="274"/>
      <c r="BI5" s="274"/>
      <c r="BJ5" s="270"/>
      <c r="BK5" s="271"/>
      <c r="BL5" s="272"/>
      <c r="BM5" s="281"/>
      <c r="BN5" s="282"/>
      <c r="BO5" s="282"/>
      <c r="BP5" s="282"/>
      <c r="BQ5" s="283"/>
    </row>
    <row r="6" spans="1:69" ht="35.25" customHeight="1">
      <c r="A6" s="306"/>
      <c r="B6" s="257">
        <v>2017</v>
      </c>
      <c r="C6" s="258">
        <v>2018</v>
      </c>
      <c r="D6" s="256" t="s">
        <v>25</v>
      </c>
      <c r="E6" s="256"/>
      <c r="F6" s="257">
        <v>2017</v>
      </c>
      <c r="G6" s="258">
        <v>2018</v>
      </c>
      <c r="H6" s="256" t="s">
        <v>25</v>
      </c>
      <c r="I6" s="256"/>
      <c r="J6" s="257">
        <v>2017</v>
      </c>
      <c r="K6" s="258">
        <v>2018</v>
      </c>
      <c r="L6" s="285" t="s">
        <v>25</v>
      </c>
      <c r="M6" s="286"/>
      <c r="N6" s="257">
        <v>2017</v>
      </c>
      <c r="O6" s="258">
        <v>2018</v>
      </c>
      <c r="P6" s="256" t="s">
        <v>25</v>
      </c>
      <c r="Q6" s="256"/>
      <c r="R6" s="257">
        <v>2017</v>
      </c>
      <c r="S6" s="258">
        <v>2018</v>
      </c>
      <c r="T6" s="261" t="s">
        <v>25</v>
      </c>
      <c r="U6" s="261"/>
      <c r="V6" s="261">
        <v>2014</v>
      </c>
      <c r="W6" s="261">
        <v>2015</v>
      </c>
      <c r="X6" s="262" t="s">
        <v>25</v>
      </c>
      <c r="Y6" s="263"/>
      <c r="Z6" s="257">
        <v>2017</v>
      </c>
      <c r="AA6" s="258">
        <v>2018</v>
      </c>
      <c r="AB6" s="256" t="s">
        <v>25</v>
      </c>
      <c r="AC6" s="256"/>
      <c r="AD6" s="257">
        <v>2017</v>
      </c>
      <c r="AE6" s="258">
        <v>2018</v>
      </c>
      <c r="AF6" s="256" t="s">
        <v>25</v>
      </c>
      <c r="AG6" s="256"/>
      <c r="AH6" s="257">
        <v>2017</v>
      </c>
      <c r="AI6" s="258">
        <v>2018</v>
      </c>
      <c r="AJ6" s="256" t="s">
        <v>25</v>
      </c>
      <c r="AK6" s="256"/>
      <c r="AL6" s="257">
        <v>2017</v>
      </c>
      <c r="AM6" s="258">
        <v>2018</v>
      </c>
      <c r="AN6" s="256" t="s">
        <v>25</v>
      </c>
      <c r="AO6" s="256"/>
      <c r="AP6" s="27"/>
      <c r="AQ6" s="28"/>
      <c r="AR6" s="28"/>
      <c r="AS6" s="28"/>
      <c r="AT6" s="257">
        <v>2017</v>
      </c>
      <c r="AU6" s="258">
        <v>2018</v>
      </c>
      <c r="AV6" s="256" t="s">
        <v>25</v>
      </c>
      <c r="AW6" s="256"/>
      <c r="AX6" s="256" t="s">
        <v>26</v>
      </c>
      <c r="AY6" s="256"/>
      <c r="AZ6" s="256" t="s">
        <v>25</v>
      </c>
      <c r="BA6" s="256"/>
      <c r="BB6" s="257">
        <v>2017</v>
      </c>
      <c r="BC6" s="258">
        <v>2018</v>
      </c>
      <c r="BD6" s="256" t="s">
        <v>25</v>
      </c>
      <c r="BE6" s="256"/>
      <c r="BF6" s="257">
        <v>2017</v>
      </c>
      <c r="BG6" s="258">
        <v>2018</v>
      </c>
      <c r="BH6" s="256" t="s">
        <v>25</v>
      </c>
      <c r="BI6" s="256"/>
      <c r="BJ6" s="257">
        <v>2017</v>
      </c>
      <c r="BK6" s="258">
        <v>2018</v>
      </c>
      <c r="BL6" s="260" t="s">
        <v>27</v>
      </c>
      <c r="BM6" s="257">
        <v>2017</v>
      </c>
      <c r="BN6" s="257">
        <v>2018</v>
      </c>
      <c r="BO6" s="256" t="s">
        <v>25</v>
      </c>
      <c r="BP6" s="256"/>
      <c r="BQ6" s="304" t="s">
        <v>109</v>
      </c>
    </row>
    <row r="7" spans="1:69" s="36" customFormat="1" ht="18.75" customHeight="1">
      <c r="A7" s="307"/>
      <c r="B7" s="257"/>
      <c r="C7" s="259"/>
      <c r="D7" s="29" t="s">
        <v>3</v>
      </c>
      <c r="E7" s="29" t="s">
        <v>27</v>
      </c>
      <c r="F7" s="257"/>
      <c r="G7" s="259"/>
      <c r="H7" s="29" t="s">
        <v>3</v>
      </c>
      <c r="I7" s="29" t="s">
        <v>27</v>
      </c>
      <c r="J7" s="257"/>
      <c r="K7" s="259"/>
      <c r="L7" s="29" t="s">
        <v>3</v>
      </c>
      <c r="M7" s="29" t="s">
        <v>27</v>
      </c>
      <c r="N7" s="257"/>
      <c r="O7" s="259"/>
      <c r="P7" s="29" t="s">
        <v>3</v>
      </c>
      <c r="Q7" s="29" t="s">
        <v>27</v>
      </c>
      <c r="R7" s="257"/>
      <c r="S7" s="259"/>
      <c r="T7" s="30" t="s">
        <v>3</v>
      </c>
      <c r="U7" s="30" t="s">
        <v>27</v>
      </c>
      <c r="V7" s="261"/>
      <c r="W7" s="261"/>
      <c r="X7" s="30" t="s">
        <v>3</v>
      </c>
      <c r="Y7" s="30" t="s">
        <v>27</v>
      </c>
      <c r="Z7" s="257"/>
      <c r="AA7" s="259"/>
      <c r="AB7" s="29" t="s">
        <v>3</v>
      </c>
      <c r="AC7" s="29" t="s">
        <v>27</v>
      </c>
      <c r="AD7" s="257"/>
      <c r="AE7" s="259"/>
      <c r="AF7" s="29" t="s">
        <v>3</v>
      </c>
      <c r="AG7" s="29" t="s">
        <v>27</v>
      </c>
      <c r="AH7" s="257"/>
      <c r="AI7" s="259"/>
      <c r="AJ7" s="29" t="s">
        <v>3</v>
      </c>
      <c r="AK7" s="29" t="s">
        <v>27</v>
      </c>
      <c r="AL7" s="257"/>
      <c r="AM7" s="259"/>
      <c r="AN7" s="29" t="s">
        <v>3</v>
      </c>
      <c r="AO7" s="29" t="s">
        <v>27</v>
      </c>
      <c r="AP7" s="31">
        <v>2016</v>
      </c>
      <c r="AQ7" s="32">
        <v>2017</v>
      </c>
      <c r="AR7" s="33">
        <v>2016</v>
      </c>
      <c r="AS7" s="34">
        <v>2017</v>
      </c>
      <c r="AT7" s="257"/>
      <c r="AU7" s="259"/>
      <c r="AV7" s="29" t="s">
        <v>3</v>
      </c>
      <c r="AW7" s="29" t="s">
        <v>27</v>
      </c>
      <c r="AX7" s="35">
        <v>2017</v>
      </c>
      <c r="AY7" s="35">
        <v>2018</v>
      </c>
      <c r="AZ7" s="29" t="s">
        <v>3</v>
      </c>
      <c r="BA7" s="29" t="s">
        <v>27</v>
      </c>
      <c r="BB7" s="257"/>
      <c r="BC7" s="259"/>
      <c r="BD7" s="29" t="s">
        <v>3</v>
      </c>
      <c r="BE7" s="29" t="s">
        <v>27</v>
      </c>
      <c r="BF7" s="257"/>
      <c r="BG7" s="259"/>
      <c r="BH7" s="29" t="s">
        <v>3</v>
      </c>
      <c r="BI7" s="29" t="s">
        <v>27</v>
      </c>
      <c r="BJ7" s="257"/>
      <c r="BK7" s="259"/>
      <c r="BL7" s="260"/>
      <c r="BM7" s="257"/>
      <c r="BN7" s="257"/>
      <c r="BO7" s="29" t="s">
        <v>3</v>
      </c>
      <c r="BP7" s="29" t="s">
        <v>27</v>
      </c>
      <c r="BQ7" s="304"/>
    </row>
    <row r="8" spans="1:69" ht="12.75" customHeight="1">
      <c r="A8" s="37" t="s">
        <v>28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</row>
    <row r="9" spans="1:70" s="51" customFormat="1" ht="18.75" customHeight="1">
      <c r="A9" s="38" t="s">
        <v>103</v>
      </c>
      <c r="B9" s="39">
        <f>SUM(B10:B35)</f>
        <v>52488</v>
      </c>
      <c r="C9" s="39">
        <f>SUM(C10:C35)</f>
        <v>49322</v>
      </c>
      <c r="D9" s="40">
        <f aca="true" t="shared" si="0" ref="D9:D34">C9/B9*100</f>
        <v>93.96814509983234</v>
      </c>
      <c r="E9" s="39">
        <f aca="true" t="shared" si="1" ref="E9:E34">C9-B9</f>
        <v>-3166</v>
      </c>
      <c r="F9" s="39">
        <f>SUM(F10:F35)</f>
        <v>28649</v>
      </c>
      <c r="G9" s="39">
        <f>SUM(G10:G35)</f>
        <v>25363</v>
      </c>
      <c r="H9" s="40">
        <f aca="true" t="shared" si="2" ref="H9:H34">G9/F9*100</f>
        <v>88.53014066808615</v>
      </c>
      <c r="I9" s="39">
        <f aca="true" t="shared" si="3" ref="I9:I34">G9-F9</f>
        <v>-3286</v>
      </c>
      <c r="J9" s="39">
        <f>SUM(J10:J35)</f>
        <v>37698</v>
      </c>
      <c r="K9" s="39">
        <f>SUM(K10:K35)</f>
        <v>38780</v>
      </c>
      <c r="L9" s="40">
        <f aca="true" t="shared" si="4" ref="L9:L34">K9/J9*100</f>
        <v>102.87017878932569</v>
      </c>
      <c r="M9" s="39">
        <f aca="true" t="shared" si="5" ref="M9:M34">K9-J9</f>
        <v>1082</v>
      </c>
      <c r="N9" s="39">
        <f>SUM(N10:N35)</f>
        <v>18484</v>
      </c>
      <c r="O9" s="39">
        <f>SUM(O10:O35)</f>
        <v>18987</v>
      </c>
      <c r="P9" s="41">
        <f aca="true" t="shared" si="6" ref="P9:P34">O9/N9*100</f>
        <v>102.72127245185025</v>
      </c>
      <c r="Q9" s="39">
        <f aca="true" t="shared" si="7" ref="Q9:Q34">O9-N9</f>
        <v>503</v>
      </c>
      <c r="R9" s="39">
        <f>SUM(R10:R35)</f>
        <v>6921</v>
      </c>
      <c r="S9" s="39">
        <f>SUM(S10:S35)</f>
        <v>6890</v>
      </c>
      <c r="T9" s="41">
        <f aca="true" t="shared" si="8" ref="T9:T34">S9/R9*100</f>
        <v>99.5520878485768</v>
      </c>
      <c r="U9" s="39">
        <f aca="true" t="shared" si="9" ref="U9:U34">S9-R9</f>
        <v>-31</v>
      </c>
      <c r="V9" s="42">
        <f>SUM(V10:V34)</f>
        <v>0</v>
      </c>
      <c r="W9" s="42">
        <f>SUM(W10:W34)</f>
        <v>0</v>
      </c>
      <c r="X9" s="41" t="e">
        <f aca="true" t="shared" si="10" ref="X9:X34">W9/V9*100</f>
        <v>#DIV/0!</v>
      </c>
      <c r="Y9" s="42">
        <f aca="true" t="shared" si="11" ref="Y9:Y19">W9-V9</f>
        <v>0</v>
      </c>
      <c r="Z9" s="213">
        <f>SUM(Z10:Z35)</f>
        <v>125929</v>
      </c>
      <c r="AA9" s="199">
        <f>SUM(AA10:AA35)</f>
        <v>143678</v>
      </c>
      <c r="AB9" s="198">
        <f aca="true" t="shared" si="12" ref="AB9:AB34">AA9/Z9*100</f>
        <v>114.09445004724886</v>
      </c>
      <c r="AC9" s="199">
        <f aca="true" t="shared" si="13" ref="AC9:AC34">AA9-Z9</f>
        <v>17749</v>
      </c>
      <c r="AD9" s="199">
        <f>SUM(AD10:AD35)</f>
        <v>50878</v>
      </c>
      <c r="AE9" s="199">
        <f>SUM(AE10:AE35)</f>
        <v>47944</v>
      </c>
      <c r="AF9" s="198">
        <f aca="true" t="shared" si="14" ref="AF9:AF34">AE9/AD9*100</f>
        <v>94.23326388615905</v>
      </c>
      <c r="AG9" s="199">
        <f aca="true" t="shared" si="15" ref="AG9:AG34">AE9-AD9</f>
        <v>-2934</v>
      </c>
      <c r="AH9" s="199">
        <f>SUM(AH10:AH35)</f>
        <v>39121</v>
      </c>
      <c r="AI9" s="199">
        <f>SUM(AI10:AI35)</f>
        <v>55290</v>
      </c>
      <c r="AJ9" s="198">
        <f aca="true" t="shared" si="16" ref="AJ9:AJ34">AI9/AH9*100</f>
        <v>141.33074307916465</v>
      </c>
      <c r="AK9" s="199">
        <f aca="true" t="shared" si="17" ref="AK9:AK34">AI9-AH9</f>
        <v>16169</v>
      </c>
      <c r="AL9" s="39">
        <f>SUM(AL10:AL35)</f>
        <v>14655</v>
      </c>
      <c r="AM9" s="39">
        <f>SUM(AM10:AM35)</f>
        <v>13066</v>
      </c>
      <c r="AN9" s="41">
        <f aca="true" t="shared" si="18" ref="AN9:AN34">AM9/AL9*100</f>
        <v>89.15728420334356</v>
      </c>
      <c r="AO9" s="43">
        <f aca="true" t="shared" si="19" ref="AO9:AO34">AM9-AL9</f>
        <v>-1589</v>
      </c>
      <c r="AP9" s="45">
        <f aca="true" t="shared" si="20" ref="AP9:AP34">B9-AR9-BB9</f>
        <v>-74243</v>
      </c>
      <c r="AQ9" s="46">
        <f aca="true" t="shared" si="21" ref="AQ9:AQ34">C9-AS9-BC9</f>
        <v>-73652</v>
      </c>
      <c r="AR9" s="46">
        <f>SUM(AR10:AR34)</f>
        <v>110292</v>
      </c>
      <c r="AS9" s="47">
        <f>SUM(AS10:AS34)</f>
        <v>108662</v>
      </c>
      <c r="AT9" s="48">
        <f>SUM(AT10:AT35)</f>
        <v>7263</v>
      </c>
      <c r="AU9" s="48">
        <f>SUM(AU10:AU35)</f>
        <v>7976</v>
      </c>
      <c r="AV9" s="49">
        <f>ROUND(AU9/AT9*100,1)</f>
        <v>109.8</v>
      </c>
      <c r="AW9" s="48">
        <f aca="true" t="shared" si="22" ref="AW9:AW34">AU9-AT9</f>
        <v>713</v>
      </c>
      <c r="AX9" s="39">
        <f>SUM(AX10:AX35)</f>
        <v>48462</v>
      </c>
      <c r="AY9" s="39">
        <f>SUM(AY10:AY35)</f>
        <v>57672</v>
      </c>
      <c r="AZ9" s="41">
        <f aca="true" t="shared" si="23" ref="AZ9:AZ34">ROUND(AY9/AX9*100,1)</f>
        <v>119</v>
      </c>
      <c r="BA9" s="44">
        <f aca="true" t="shared" si="24" ref="BA9:BA34">AY9-AX9</f>
        <v>9210</v>
      </c>
      <c r="BB9" s="39">
        <f>SUM(BB10:BB35)</f>
        <v>16439</v>
      </c>
      <c r="BC9" s="39">
        <f>SUM(BC10:BC35)</f>
        <v>14312</v>
      </c>
      <c r="BD9" s="41">
        <f aca="true" t="shared" si="25" ref="BD9:BD34">BC9/BB9*100</f>
        <v>87.06125676744327</v>
      </c>
      <c r="BE9" s="39">
        <f aca="true" t="shared" si="26" ref="BE9:BE34">BC9-BB9</f>
        <v>-2127</v>
      </c>
      <c r="BF9" s="39">
        <f>SUM(BF10:BF35)</f>
        <v>13098</v>
      </c>
      <c r="BG9" s="39">
        <f>SUM(BG10:BG35)</f>
        <v>11402</v>
      </c>
      <c r="BH9" s="41">
        <f aca="true" t="shared" si="27" ref="BH9:BH34">BG9/BF9*100</f>
        <v>87.05145823789891</v>
      </c>
      <c r="BI9" s="39">
        <f aca="true" t="shared" si="28" ref="BI9:BI34">BG9-BF9</f>
        <v>-1696</v>
      </c>
      <c r="BJ9" s="39">
        <v>1985.36</v>
      </c>
      <c r="BK9" s="39">
        <v>2537</v>
      </c>
      <c r="BL9" s="39">
        <f aca="true" t="shared" si="29" ref="BL9:BL35">BK9-BJ9</f>
        <v>551.6400000000001</v>
      </c>
      <c r="BM9" s="39">
        <f>SUM(BM10:BM35)</f>
        <v>3096</v>
      </c>
      <c r="BN9" s="39">
        <f>SUM(BN10:BN35)</f>
        <v>4485</v>
      </c>
      <c r="BO9" s="41">
        <f aca="true" t="shared" si="30" ref="BO9:BO34">ROUND(BN9/BM9*100,1)</f>
        <v>144.9</v>
      </c>
      <c r="BP9" s="39">
        <f aca="true" t="shared" si="31" ref="BP9:BP34">BN9-BM9</f>
        <v>1389</v>
      </c>
      <c r="BQ9" s="212">
        <f>SUM(BQ10:BQ35)</f>
        <v>5796</v>
      </c>
      <c r="BR9" s="50"/>
    </row>
    <row r="10" spans="1:72" ht="21.75" customHeight="1">
      <c r="A10" s="52" t="s">
        <v>73</v>
      </c>
      <c r="B10" s="53">
        <v>1440</v>
      </c>
      <c r="C10" s="54">
        <v>1591</v>
      </c>
      <c r="D10" s="40">
        <f t="shared" si="0"/>
        <v>110.48611111111111</v>
      </c>
      <c r="E10" s="39">
        <f t="shared" si="1"/>
        <v>151</v>
      </c>
      <c r="F10" s="53">
        <v>816</v>
      </c>
      <c r="G10" s="53">
        <v>707</v>
      </c>
      <c r="H10" s="40">
        <f t="shared" si="2"/>
        <v>86.6421568627451</v>
      </c>
      <c r="I10" s="39">
        <f t="shared" si="3"/>
        <v>-109</v>
      </c>
      <c r="J10" s="53">
        <v>648</v>
      </c>
      <c r="K10" s="53">
        <v>758</v>
      </c>
      <c r="L10" s="40">
        <f t="shared" si="4"/>
        <v>116.97530864197532</v>
      </c>
      <c r="M10" s="39">
        <f t="shared" si="5"/>
        <v>110</v>
      </c>
      <c r="N10" s="55">
        <v>226</v>
      </c>
      <c r="O10" s="53">
        <v>152</v>
      </c>
      <c r="P10" s="41">
        <f t="shared" si="6"/>
        <v>67.2566371681416</v>
      </c>
      <c r="Q10" s="42">
        <f t="shared" si="7"/>
        <v>-74</v>
      </c>
      <c r="R10" s="53">
        <v>182</v>
      </c>
      <c r="S10" s="55">
        <v>218</v>
      </c>
      <c r="T10" s="41">
        <f t="shared" si="8"/>
        <v>119.78021978021978</v>
      </c>
      <c r="U10" s="39">
        <f t="shared" si="9"/>
        <v>36</v>
      </c>
      <c r="V10" s="42"/>
      <c r="W10" s="42"/>
      <c r="X10" s="41" t="e">
        <f t="shared" si="10"/>
        <v>#DIV/0!</v>
      </c>
      <c r="Y10" s="42">
        <f t="shared" si="11"/>
        <v>0</v>
      </c>
      <c r="Z10" s="211">
        <v>3583</v>
      </c>
      <c r="AA10" s="53">
        <v>4443</v>
      </c>
      <c r="AB10" s="40">
        <f t="shared" si="12"/>
        <v>124.00223276583868</v>
      </c>
      <c r="AC10" s="39">
        <f t="shared" si="13"/>
        <v>860</v>
      </c>
      <c r="AD10" s="211">
        <v>1393</v>
      </c>
      <c r="AE10" s="53">
        <v>1537</v>
      </c>
      <c r="AF10" s="40">
        <f t="shared" si="14"/>
        <v>110.33740129217516</v>
      </c>
      <c r="AG10" s="39">
        <f t="shared" si="15"/>
        <v>144</v>
      </c>
      <c r="AH10" s="211">
        <v>1615</v>
      </c>
      <c r="AI10" s="54">
        <v>1781</v>
      </c>
      <c r="AJ10" s="40">
        <f t="shared" si="16"/>
        <v>110.27863777089783</v>
      </c>
      <c r="AK10" s="39">
        <f t="shared" si="17"/>
        <v>166</v>
      </c>
      <c r="AL10" s="53">
        <v>468</v>
      </c>
      <c r="AM10" s="53">
        <v>495</v>
      </c>
      <c r="AN10" s="41">
        <f t="shared" si="18"/>
        <v>105.76923076923077</v>
      </c>
      <c r="AO10" s="39">
        <f t="shared" si="19"/>
        <v>27</v>
      </c>
      <c r="AP10" s="45">
        <f t="shared" si="20"/>
        <v>-5419</v>
      </c>
      <c r="AQ10" s="46">
        <f t="shared" si="21"/>
        <v>-4340</v>
      </c>
      <c r="AR10" s="46">
        <v>6287</v>
      </c>
      <c r="AS10" s="47">
        <v>5448</v>
      </c>
      <c r="AT10" s="56">
        <v>167</v>
      </c>
      <c r="AU10" s="56">
        <v>155</v>
      </c>
      <c r="AV10" s="49">
        <f aca="true" t="shared" si="32" ref="AV10:AV34">ROUND(AU10/AT10*100,1)</f>
        <v>92.8</v>
      </c>
      <c r="AW10" s="48">
        <f t="shared" si="22"/>
        <v>-12</v>
      </c>
      <c r="AX10" s="57">
        <v>806</v>
      </c>
      <c r="AY10" s="53">
        <v>977</v>
      </c>
      <c r="AZ10" s="41">
        <f t="shared" si="23"/>
        <v>121.2</v>
      </c>
      <c r="BA10" s="39">
        <f t="shared" si="24"/>
        <v>171</v>
      </c>
      <c r="BB10" s="53">
        <v>572</v>
      </c>
      <c r="BC10" s="53">
        <v>483</v>
      </c>
      <c r="BD10" s="41">
        <f t="shared" si="25"/>
        <v>84.44055944055944</v>
      </c>
      <c r="BE10" s="39">
        <f t="shared" si="26"/>
        <v>-89</v>
      </c>
      <c r="BF10" s="53">
        <v>412</v>
      </c>
      <c r="BG10" s="53">
        <v>346</v>
      </c>
      <c r="BH10" s="41">
        <f t="shared" si="27"/>
        <v>83.98058252427184</v>
      </c>
      <c r="BI10" s="39">
        <f t="shared" si="28"/>
        <v>-66</v>
      </c>
      <c r="BJ10" s="58">
        <v>1621.1401425178146</v>
      </c>
      <c r="BK10" s="53">
        <v>2257.6576576576576</v>
      </c>
      <c r="BL10" s="39">
        <f t="shared" si="29"/>
        <v>636.517515139843</v>
      </c>
      <c r="BM10" s="53">
        <v>59</v>
      </c>
      <c r="BN10" s="53">
        <v>10</v>
      </c>
      <c r="BO10" s="41">
        <f t="shared" si="30"/>
        <v>16.9</v>
      </c>
      <c r="BP10" s="39">
        <f t="shared" si="31"/>
        <v>-49</v>
      </c>
      <c r="BQ10" s="214">
        <v>8</v>
      </c>
      <c r="BR10" s="51"/>
      <c r="BS10" s="51"/>
      <c r="BT10" s="51"/>
    </row>
    <row r="11" spans="1:72" ht="21.75" customHeight="1">
      <c r="A11" s="52" t="s">
        <v>74</v>
      </c>
      <c r="B11" s="53">
        <v>3087</v>
      </c>
      <c r="C11" s="54">
        <v>2584</v>
      </c>
      <c r="D11" s="40">
        <f t="shared" si="0"/>
        <v>83.70586329770003</v>
      </c>
      <c r="E11" s="39">
        <f t="shared" si="1"/>
        <v>-503</v>
      </c>
      <c r="F11" s="53">
        <v>1739</v>
      </c>
      <c r="G11" s="53">
        <v>1264</v>
      </c>
      <c r="H11" s="40">
        <f t="shared" si="2"/>
        <v>72.68545140885566</v>
      </c>
      <c r="I11" s="39">
        <f t="shared" si="3"/>
        <v>-475</v>
      </c>
      <c r="J11" s="53">
        <v>1372</v>
      </c>
      <c r="K11" s="53">
        <v>1381</v>
      </c>
      <c r="L11" s="40">
        <f t="shared" si="4"/>
        <v>100.65597667638484</v>
      </c>
      <c r="M11" s="39">
        <f t="shared" si="5"/>
        <v>9</v>
      </c>
      <c r="N11" s="55">
        <v>564</v>
      </c>
      <c r="O11" s="53">
        <v>645</v>
      </c>
      <c r="P11" s="41">
        <f t="shared" si="6"/>
        <v>114.36170212765957</v>
      </c>
      <c r="Q11" s="42">
        <f t="shared" si="7"/>
        <v>81</v>
      </c>
      <c r="R11" s="53">
        <v>361</v>
      </c>
      <c r="S11" s="55">
        <v>342</v>
      </c>
      <c r="T11" s="41">
        <f t="shared" si="8"/>
        <v>94.73684210526315</v>
      </c>
      <c r="U11" s="39">
        <f t="shared" si="9"/>
        <v>-19</v>
      </c>
      <c r="V11" s="42"/>
      <c r="W11" s="42"/>
      <c r="X11" s="41" t="e">
        <f t="shared" si="10"/>
        <v>#DIV/0!</v>
      </c>
      <c r="Y11" s="42">
        <f t="shared" si="11"/>
        <v>0</v>
      </c>
      <c r="Z11" s="211">
        <v>5664</v>
      </c>
      <c r="AA11" s="53">
        <v>5710</v>
      </c>
      <c r="AB11" s="40">
        <f t="shared" si="12"/>
        <v>100.81214689265536</v>
      </c>
      <c r="AC11" s="39">
        <f t="shared" si="13"/>
        <v>46</v>
      </c>
      <c r="AD11" s="211">
        <v>3028</v>
      </c>
      <c r="AE11" s="53">
        <v>2528</v>
      </c>
      <c r="AF11" s="40">
        <f t="shared" si="14"/>
        <v>83.48745046235139</v>
      </c>
      <c r="AG11" s="39">
        <f t="shared" si="15"/>
        <v>-500</v>
      </c>
      <c r="AH11" s="211">
        <v>1316</v>
      </c>
      <c r="AI11" s="54">
        <v>1605</v>
      </c>
      <c r="AJ11" s="40">
        <f t="shared" si="16"/>
        <v>121.96048632218846</v>
      </c>
      <c r="AK11" s="39">
        <f t="shared" si="17"/>
        <v>289</v>
      </c>
      <c r="AL11" s="53">
        <v>929</v>
      </c>
      <c r="AM11" s="53">
        <v>777</v>
      </c>
      <c r="AN11" s="41">
        <f t="shared" si="18"/>
        <v>83.63832077502691</v>
      </c>
      <c r="AO11" s="39">
        <f t="shared" si="19"/>
        <v>-152</v>
      </c>
      <c r="AP11" s="45">
        <f t="shared" si="20"/>
        <v>-629</v>
      </c>
      <c r="AQ11" s="46">
        <f t="shared" si="21"/>
        <v>-535</v>
      </c>
      <c r="AR11" s="46">
        <v>2528</v>
      </c>
      <c r="AS11" s="47">
        <v>2144</v>
      </c>
      <c r="AT11" s="56">
        <v>329</v>
      </c>
      <c r="AU11" s="56">
        <v>373</v>
      </c>
      <c r="AV11" s="49">
        <f t="shared" si="32"/>
        <v>113.4</v>
      </c>
      <c r="AW11" s="48">
        <f t="shared" si="22"/>
        <v>44</v>
      </c>
      <c r="AX11" s="57">
        <v>1621</v>
      </c>
      <c r="AY11" s="53">
        <v>2126</v>
      </c>
      <c r="AZ11" s="41">
        <f t="shared" si="23"/>
        <v>131.2</v>
      </c>
      <c r="BA11" s="39">
        <f t="shared" si="24"/>
        <v>505</v>
      </c>
      <c r="BB11" s="53">
        <v>1188</v>
      </c>
      <c r="BC11" s="53">
        <v>975</v>
      </c>
      <c r="BD11" s="41">
        <f t="shared" si="25"/>
        <v>82.07070707070707</v>
      </c>
      <c r="BE11" s="39">
        <f t="shared" si="26"/>
        <v>-213</v>
      </c>
      <c r="BF11" s="53">
        <v>855</v>
      </c>
      <c r="BG11" s="53">
        <v>734</v>
      </c>
      <c r="BH11" s="41">
        <f t="shared" si="27"/>
        <v>85.84795321637428</v>
      </c>
      <c r="BI11" s="39">
        <f t="shared" si="28"/>
        <v>-121</v>
      </c>
      <c r="BJ11" s="58">
        <v>1828.028747433265</v>
      </c>
      <c r="BK11" s="53">
        <v>2150.0658761528325</v>
      </c>
      <c r="BL11" s="39">
        <f t="shared" si="29"/>
        <v>322.0371287195676</v>
      </c>
      <c r="BM11" s="53">
        <v>80</v>
      </c>
      <c r="BN11" s="53">
        <v>198</v>
      </c>
      <c r="BO11" s="41">
        <f t="shared" si="30"/>
        <v>247.5</v>
      </c>
      <c r="BP11" s="39">
        <f t="shared" si="31"/>
        <v>118</v>
      </c>
      <c r="BQ11" s="214">
        <v>490</v>
      </c>
      <c r="BR11" s="51"/>
      <c r="BS11" s="51"/>
      <c r="BT11" s="51"/>
    </row>
    <row r="12" spans="1:72" ht="21.75" customHeight="1">
      <c r="A12" s="52" t="s">
        <v>75</v>
      </c>
      <c r="B12" s="53">
        <v>2644</v>
      </c>
      <c r="C12" s="54">
        <v>2758</v>
      </c>
      <c r="D12" s="40">
        <f t="shared" si="0"/>
        <v>104.31164901664145</v>
      </c>
      <c r="E12" s="39">
        <f t="shared" si="1"/>
        <v>114</v>
      </c>
      <c r="F12" s="53">
        <v>1485</v>
      </c>
      <c r="G12" s="53">
        <v>1372</v>
      </c>
      <c r="H12" s="40">
        <f t="shared" si="2"/>
        <v>92.39057239057239</v>
      </c>
      <c r="I12" s="39">
        <f t="shared" si="3"/>
        <v>-113</v>
      </c>
      <c r="J12" s="53">
        <v>1864</v>
      </c>
      <c r="K12" s="53">
        <v>1894</v>
      </c>
      <c r="L12" s="40">
        <f t="shared" si="4"/>
        <v>101.60944206008584</v>
      </c>
      <c r="M12" s="39">
        <f t="shared" si="5"/>
        <v>30</v>
      </c>
      <c r="N12" s="55">
        <v>561</v>
      </c>
      <c r="O12" s="53">
        <v>494</v>
      </c>
      <c r="P12" s="41">
        <f t="shared" si="6"/>
        <v>88.05704099821747</v>
      </c>
      <c r="Q12" s="42">
        <f t="shared" si="7"/>
        <v>-67</v>
      </c>
      <c r="R12" s="53">
        <v>489</v>
      </c>
      <c r="S12" s="55">
        <v>490</v>
      </c>
      <c r="T12" s="41">
        <f t="shared" si="8"/>
        <v>100.20449897750512</v>
      </c>
      <c r="U12" s="39">
        <f t="shared" si="9"/>
        <v>1</v>
      </c>
      <c r="V12" s="42"/>
      <c r="W12" s="42"/>
      <c r="X12" s="41" t="e">
        <f t="shared" si="10"/>
        <v>#DIV/0!</v>
      </c>
      <c r="Y12" s="42">
        <f t="shared" si="11"/>
        <v>0</v>
      </c>
      <c r="Z12" s="211">
        <v>7176</v>
      </c>
      <c r="AA12" s="53">
        <v>6216</v>
      </c>
      <c r="AB12" s="40">
        <f t="shared" si="12"/>
        <v>86.62207357859532</v>
      </c>
      <c r="AC12" s="39">
        <f t="shared" si="13"/>
        <v>-960</v>
      </c>
      <c r="AD12" s="211">
        <v>2532</v>
      </c>
      <c r="AE12" s="53">
        <v>2665</v>
      </c>
      <c r="AF12" s="40">
        <f t="shared" si="14"/>
        <v>105.25276461295418</v>
      </c>
      <c r="AG12" s="39">
        <f t="shared" si="15"/>
        <v>133</v>
      </c>
      <c r="AH12" s="211">
        <v>2670</v>
      </c>
      <c r="AI12" s="54">
        <v>1668</v>
      </c>
      <c r="AJ12" s="40">
        <f t="shared" si="16"/>
        <v>62.47191011235955</v>
      </c>
      <c r="AK12" s="39">
        <f t="shared" si="17"/>
        <v>-1002</v>
      </c>
      <c r="AL12" s="53">
        <v>1123</v>
      </c>
      <c r="AM12" s="53">
        <v>796</v>
      </c>
      <c r="AN12" s="41">
        <f t="shared" si="18"/>
        <v>70.88156723063224</v>
      </c>
      <c r="AO12" s="39">
        <f t="shared" si="19"/>
        <v>-327</v>
      </c>
      <c r="AP12" s="45">
        <f t="shared" si="20"/>
        <v>-8647</v>
      </c>
      <c r="AQ12" s="46">
        <f t="shared" si="21"/>
        <v>-9391</v>
      </c>
      <c r="AR12" s="46">
        <v>10657</v>
      </c>
      <c r="AS12" s="47">
        <v>11455</v>
      </c>
      <c r="AT12" s="56">
        <v>273</v>
      </c>
      <c r="AU12" s="56">
        <v>312</v>
      </c>
      <c r="AV12" s="49">
        <f t="shared" si="32"/>
        <v>114.3</v>
      </c>
      <c r="AW12" s="48">
        <f t="shared" si="22"/>
        <v>39</v>
      </c>
      <c r="AX12" s="57">
        <v>2366</v>
      </c>
      <c r="AY12" s="53">
        <v>2487</v>
      </c>
      <c r="AZ12" s="41">
        <f t="shared" si="23"/>
        <v>105.1</v>
      </c>
      <c r="BA12" s="39">
        <f t="shared" si="24"/>
        <v>121</v>
      </c>
      <c r="BB12" s="53">
        <v>634</v>
      </c>
      <c r="BC12" s="53">
        <v>694</v>
      </c>
      <c r="BD12" s="41">
        <f t="shared" si="25"/>
        <v>109.46372239747635</v>
      </c>
      <c r="BE12" s="39">
        <f t="shared" si="26"/>
        <v>60</v>
      </c>
      <c r="BF12" s="53">
        <v>464</v>
      </c>
      <c r="BG12" s="53">
        <v>496</v>
      </c>
      <c r="BH12" s="41">
        <f t="shared" si="27"/>
        <v>106.89655172413792</v>
      </c>
      <c r="BI12" s="39">
        <f t="shared" si="28"/>
        <v>32</v>
      </c>
      <c r="BJ12" s="58">
        <v>1873.841961852861</v>
      </c>
      <c r="BK12" s="53">
        <v>2489.453125</v>
      </c>
      <c r="BL12" s="39">
        <f t="shared" si="29"/>
        <v>615.611163147139</v>
      </c>
      <c r="BM12" s="53">
        <v>68</v>
      </c>
      <c r="BN12" s="53">
        <v>140</v>
      </c>
      <c r="BO12" s="41">
        <f t="shared" si="30"/>
        <v>205.9</v>
      </c>
      <c r="BP12" s="39">
        <f t="shared" si="31"/>
        <v>72</v>
      </c>
      <c r="BQ12" s="214">
        <v>439</v>
      </c>
      <c r="BR12" s="51"/>
      <c r="BS12" s="51"/>
      <c r="BT12" s="51"/>
    </row>
    <row r="13" spans="1:72" ht="21.75" customHeight="1">
      <c r="A13" s="52" t="s">
        <v>76</v>
      </c>
      <c r="B13" s="53">
        <v>800</v>
      </c>
      <c r="C13" s="54">
        <v>734</v>
      </c>
      <c r="D13" s="40">
        <f t="shared" si="0"/>
        <v>91.75</v>
      </c>
      <c r="E13" s="39">
        <f t="shared" si="1"/>
        <v>-66</v>
      </c>
      <c r="F13" s="53">
        <v>488</v>
      </c>
      <c r="G13" s="53">
        <v>445</v>
      </c>
      <c r="H13" s="40">
        <f t="shared" si="2"/>
        <v>91.18852459016394</v>
      </c>
      <c r="I13" s="39">
        <f t="shared" si="3"/>
        <v>-43</v>
      </c>
      <c r="J13" s="53">
        <v>579</v>
      </c>
      <c r="K13" s="53">
        <v>601</v>
      </c>
      <c r="L13" s="40">
        <f t="shared" si="4"/>
        <v>103.79965457685665</v>
      </c>
      <c r="M13" s="39">
        <f t="shared" si="5"/>
        <v>22</v>
      </c>
      <c r="N13" s="55">
        <v>310</v>
      </c>
      <c r="O13" s="53">
        <v>348</v>
      </c>
      <c r="P13" s="41">
        <f t="shared" si="6"/>
        <v>112.25806451612902</v>
      </c>
      <c r="Q13" s="42">
        <f t="shared" si="7"/>
        <v>38</v>
      </c>
      <c r="R13" s="53">
        <v>190</v>
      </c>
      <c r="S13" s="55">
        <v>161</v>
      </c>
      <c r="T13" s="41">
        <f t="shared" si="8"/>
        <v>84.73684210526315</v>
      </c>
      <c r="U13" s="39">
        <f t="shared" si="9"/>
        <v>-29</v>
      </c>
      <c r="V13" s="42"/>
      <c r="W13" s="42"/>
      <c r="X13" s="41" t="e">
        <f t="shared" si="10"/>
        <v>#DIV/0!</v>
      </c>
      <c r="Y13" s="42">
        <f t="shared" si="11"/>
        <v>0</v>
      </c>
      <c r="Z13" s="211">
        <v>1647</v>
      </c>
      <c r="AA13" s="53">
        <v>4229</v>
      </c>
      <c r="AB13" s="40">
        <f t="shared" si="12"/>
        <v>256.7698846387371</v>
      </c>
      <c r="AC13" s="39">
        <f t="shared" si="13"/>
        <v>2582</v>
      </c>
      <c r="AD13" s="211">
        <v>796</v>
      </c>
      <c r="AE13" s="53">
        <v>723</v>
      </c>
      <c r="AF13" s="40">
        <f t="shared" si="14"/>
        <v>90.82914572864321</v>
      </c>
      <c r="AG13" s="39">
        <f t="shared" si="15"/>
        <v>-73</v>
      </c>
      <c r="AH13" s="211">
        <v>414</v>
      </c>
      <c r="AI13" s="54">
        <v>2633</v>
      </c>
      <c r="AJ13" s="40">
        <f t="shared" si="16"/>
        <v>635.9903381642513</v>
      </c>
      <c r="AK13" s="39">
        <f t="shared" si="17"/>
        <v>2219</v>
      </c>
      <c r="AL13" s="53">
        <v>255</v>
      </c>
      <c r="AM13" s="53">
        <v>177</v>
      </c>
      <c r="AN13" s="41">
        <f t="shared" si="18"/>
        <v>69.41176470588235</v>
      </c>
      <c r="AO13" s="39">
        <f t="shared" si="19"/>
        <v>-78</v>
      </c>
      <c r="AP13" s="45">
        <f t="shared" si="20"/>
        <v>-3310</v>
      </c>
      <c r="AQ13" s="46">
        <f t="shared" si="21"/>
        <v>-4554</v>
      </c>
      <c r="AR13" s="46">
        <v>3851</v>
      </c>
      <c r="AS13" s="47">
        <v>5053</v>
      </c>
      <c r="AT13" s="56">
        <v>124</v>
      </c>
      <c r="AU13" s="56">
        <v>156</v>
      </c>
      <c r="AV13" s="49">
        <f t="shared" si="32"/>
        <v>125.8</v>
      </c>
      <c r="AW13" s="48">
        <f t="shared" si="22"/>
        <v>32</v>
      </c>
      <c r="AX13" s="57">
        <v>555</v>
      </c>
      <c r="AY13" s="53">
        <v>660</v>
      </c>
      <c r="AZ13" s="41">
        <f t="shared" si="23"/>
        <v>118.9</v>
      </c>
      <c r="BA13" s="39">
        <f t="shared" si="24"/>
        <v>105</v>
      </c>
      <c r="BB13" s="53">
        <v>259</v>
      </c>
      <c r="BC13" s="53">
        <v>235</v>
      </c>
      <c r="BD13" s="41">
        <f t="shared" si="25"/>
        <v>90.73359073359073</v>
      </c>
      <c r="BE13" s="39">
        <f t="shared" si="26"/>
        <v>-24</v>
      </c>
      <c r="BF13" s="53">
        <v>208</v>
      </c>
      <c r="BG13" s="53">
        <v>188</v>
      </c>
      <c r="BH13" s="41">
        <f t="shared" si="27"/>
        <v>90.38461538461539</v>
      </c>
      <c r="BI13" s="39">
        <f t="shared" si="28"/>
        <v>-20</v>
      </c>
      <c r="BJ13" s="58">
        <v>1956.1576354679803</v>
      </c>
      <c r="BK13" s="53">
        <v>2473.372781065089</v>
      </c>
      <c r="BL13" s="39">
        <f t="shared" si="29"/>
        <v>517.2151455971086</v>
      </c>
      <c r="BM13" s="53">
        <v>54</v>
      </c>
      <c r="BN13" s="53">
        <v>87</v>
      </c>
      <c r="BO13" s="41">
        <f t="shared" si="30"/>
        <v>161.1</v>
      </c>
      <c r="BP13" s="39">
        <f t="shared" si="31"/>
        <v>33</v>
      </c>
      <c r="BQ13" s="214">
        <v>76</v>
      </c>
      <c r="BR13" s="51"/>
      <c r="BS13" s="51"/>
      <c r="BT13" s="51"/>
    </row>
    <row r="14" spans="1:74" s="20" customFormat="1" ht="21.75" customHeight="1">
      <c r="A14" s="52" t="s">
        <v>77</v>
      </c>
      <c r="B14" s="53">
        <v>1136</v>
      </c>
      <c r="C14" s="54">
        <v>1056</v>
      </c>
      <c r="D14" s="40">
        <f t="shared" si="0"/>
        <v>92.95774647887323</v>
      </c>
      <c r="E14" s="39">
        <f t="shared" si="1"/>
        <v>-80</v>
      </c>
      <c r="F14" s="53">
        <v>563</v>
      </c>
      <c r="G14" s="53">
        <v>512</v>
      </c>
      <c r="H14" s="40">
        <f t="shared" si="2"/>
        <v>90.94138543516874</v>
      </c>
      <c r="I14" s="39">
        <f t="shared" si="3"/>
        <v>-51</v>
      </c>
      <c r="J14" s="53">
        <v>768</v>
      </c>
      <c r="K14" s="53">
        <v>790</v>
      </c>
      <c r="L14" s="40">
        <f t="shared" si="4"/>
        <v>102.86458333333333</v>
      </c>
      <c r="M14" s="39">
        <f t="shared" si="5"/>
        <v>22</v>
      </c>
      <c r="N14" s="55">
        <v>310</v>
      </c>
      <c r="O14" s="53">
        <v>338</v>
      </c>
      <c r="P14" s="41">
        <f t="shared" si="6"/>
        <v>109.03225806451613</v>
      </c>
      <c r="Q14" s="42">
        <f t="shared" si="7"/>
        <v>28</v>
      </c>
      <c r="R14" s="53">
        <v>204</v>
      </c>
      <c r="S14" s="55">
        <v>232</v>
      </c>
      <c r="T14" s="41">
        <f t="shared" si="8"/>
        <v>113.72549019607843</v>
      </c>
      <c r="U14" s="39">
        <f t="shared" si="9"/>
        <v>28</v>
      </c>
      <c r="V14" s="42"/>
      <c r="W14" s="42"/>
      <c r="X14" s="41" t="e">
        <f t="shared" si="10"/>
        <v>#DIV/0!</v>
      </c>
      <c r="Y14" s="42">
        <f t="shared" si="11"/>
        <v>0</v>
      </c>
      <c r="Z14" s="211">
        <v>2327</v>
      </c>
      <c r="AA14" s="53">
        <v>2154</v>
      </c>
      <c r="AB14" s="40">
        <f t="shared" si="12"/>
        <v>92.56553502363558</v>
      </c>
      <c r="AC14" s="39">
        <f t="shared" si="13"/>
        <v>-173</v>
      </c>
      <c r="AD14" s="211">
        <v>1130</v>
      </c>
      <c r="AE14" s="53">
        <v>1053</v>
      </c>
      <c r="AF14" s="40">
        <f t="shared" si="14"/>
        <v>93.1858407079646</v>
      </c>
      <c r="AG14" s="39">
        <f t="shared" si="15"/>
        <v>-77</v>
      </c>
      <c r="AH14" s="211">
        <v>625</v>
      </c>
      <c r="AI14" s="54">
        <v>538</v>
      </c>
      <c r="AJ14" s="40">
        <f t="shared" si="16"/>
        <v>86.08</v>
      </c>
      <c r="AK14" s="39">
        <f t="shared" si="17"/>
        <v>-87</v>
      </c>
      <c r="AL14" s="53">
        <v>369</v>
      </c>
      <c r="AM14" s="53">
        <v>301</v>
      </c>
      <c r="AN14" s="41">
        <f t="shared" si="18"/>
        <v>81.57181571815718</v>
      </c>
      <c r="AO14" s="39">
        <f t="shared" si="19"/>
        <v>-68</v>
      </c>
      <c r="AP14" s="45">
        <f t="shared" si="20"/>
        <v>-2988</v>
      </c>
      <c r="AQ14" s="46">
        <f t="shared" si="21"/>
        <v>-2430</v>
      </c>
      <c r="AR14" s="46">
        <v>3802</v>
      </c>
      <c r="AS14" s="47">
        <v>3180</v>
      </c>
      <c r="AT14" s="56">
        <v>158</v>
      </c>
      <c r="AU14" s="56">
        <v>154</v>
      </c>
      <c r="AV14" s="49">
        <f t="shared" si="32"/>
        <v>97.5</v>
      </c>
      <c r="AW14" s="48">
        <f t="shared" si="22"/>
        <v>-4</v>
      </c>
      <c r="AX14" s="57">
        <v>883</v>
      </c>
      <c r="AY14" s="53">
        <v>902</v>
      </c>
      <c r="AZ14" s="41">
        <f t="shared" si="23"/>
        <v>102.2</v>
      </c>
      <c r="BA14" s="39">
        <f t="shared" si="24"/>
        <v>19</v>
      </c>
      <c r="BB14" s="53">
        <v>322</v>
      </c>
      <c r="BC14" s="53">
        <v>306</v>
      </c>
      <c r="BD14" s="41">
        <f t="shared" si="25"/>
        <v>95.03105590062113</v>
      </c>
      <c r="BE14" s="39">
        <f t="shared" si="26"/>
        <v>-16</v>
      </c>
      <c r="BF14" s="53">
        <v>271</v>
      </c>
      <c r="BG14" s="53">
        <v>253</v>
      </c>
      <c r="BH14" s="41">
        <f t="shared" si="27"/>
        <v>93.35793357933579</v>
      </c>
      <c r="BI14" s="39">
        <f t="shared" si="28"/>
        <v>-18</v>
      </c>
      <c r="BJ14" s="58">
        <v>1854.7368421052631</v>
      </c>
      <c r="BK14" s="53">
        <v>2416.85393258427</v>
      </c>
      <c r="BL14" s="39">
        <f t="shared" si="29"/>
        <v>562.1170904790067</v>
      </c>
      <c r="BM14" s="53">
        <v>41</v>
      </c>
      <c r="BN14" s="53">
        <v>26</v>
      </c>
      <c r="BO14" s="41">
        <f t="shared" si="30"/>
        <v>63.4</v>
      </c>
      <c r="BP14" s="39">
        <f t="shared" si="31"/>
        <v>-15</v>
      </c>
      <c r="BQ14" s="214">
        <v>155</v>
      </c>
      <c r="BR14" s="51"/>
      <c r="BS14" s="51"/>
      <c r="BT14" s="51"/>
      <c r="BU14" s="14"/>
      <c r="BV14" s="14"/>
    </row>
    <row r="15" spans="1:74" s="20" customFormat="1" ht="21.75" customHeight="1">
      <c r="A15" s="52" t="s">
        <v>78</v>
      </c>
      <c r="B15" s="53">
        <v>1731</v>
      </c>
      <c r="C15" s="54">
        <v>1702</v>
      </c>
      <c r="D15" s="40">
        <f t="shared" si="0"/>
        <v>98.32466782206816</v>
      </c>
      <c r="E15" s="39">
        <f t="shared" si="1"/>
        <v>-29</v>
      </c>
      <c r="F15" s="53">
        <v>896</v>
      </c>
      <c r="G15" s="53">
        <v>809</v>
      </c>
      <c r="H15" s="40">
        <f t="shared" si="2"/>
        <v>90.29017857142857</v>
      </c>
      <c r="I15" s="39">
        <f t="shared" si="3"/>
        <v>-87</v>
      </c>
      <c r="J15" s="53">
        <v>914</v>
      </c>
      <c r="K15" s="53">
        <v>1144</v>
      </c>
      <c r="L15" s="40">
        <f t="shared" si="4"/>
        <v>125.16411378555799</v>
      </c>
      <c r="M15" s="39">
        <f t="shared" si="5"/>
        <v>230</v>
      </c>
      <c r="N15" s="55">
        <v>442</v>
      </c>
      <c r="O15" s="53">
        <v>617</v>
      </c>
      <c r="P15" s="41">
        <f t="shared" si="6"/>
        <v>139.59276018099547</v>
      </c>
      <c r="Q15" s="42">
        <f t="shared" si="7"/>
        <v>175</v>
      </c>
      <c r="R15" s="53">
        <v>194</v>
      </c>
      <c r="S15" s="55">
        <v>199</v>
      </c>
      <c r="T15" s="41">
        <f t="shared" si="8"/>
        <v>102.57731958762886</v>
      </c>
      <c r="U15" s="39">
        <f t="shared" si="9"/>
        <v>5</v>
      </c>
      <c r="V15" s="42"/>
      <c r="W15" s="42"/>
      <c r="X15" s="41" t="e">
        <f t="shared" si="10"/>
        <v>#DIV/0!</v>
      </c>
      <c r="Y15" s="42">
        <f t="shared" si="11"/>
        <v>0</v>
      </c>
      <c r="Z15" s="211">
        <v>3087</v>
      </c>
      <c r="AA15" s="53">
        <v>3921</v>
      </c>
      <c r="AB15" s="40">
        <f t="shared" si="12"/>
        <v>127.01652089407192</v>
      </c>
      <c r="AC15" s="39">
        <f t="shared" si="13"/>
        <v>834</v>
      </c>
      <c r="AD15" s="211">
        <v>1653</v>
      </c>
      <c r="AE15" s="53">
        <v>1665</v>
      </c>
      <c r="AF15" s="40">
        <f t="shared" si="14"/>
        <v>100.72595281306715</v>
      </c>
      <c r="AG15" s="39">
        <f t="shared" si="15"/>
        <v>12</v>
      </c>
      <c r="AH15" s="211">
        <v>809</v>
      </c>
      <c r="AI15" s="54">
        <v>1461</v>
      </c>
      <c r="AJ15" s="40">
        <f t="shared" si="16"/>
        <v>180.59332509270703</v>
      </c>
      <c r="AK15" s="39">
        <f t="shared" si="17"/>
        <v>652</v>
      </c>
      <c r="AL15" s="53">
        <v>814</v>
      </c>
      <c r="AM15" s="53">
        <v>479</v>
      </c>
      <c r="AN15" s="41">
        <f t="shared" si="18"/>
        <v>58.84520884520884</v>
      </c>
      <c r="AO15" s="39">
        <f t="shared" si="19"/>
        <v>-335</v>
      </c>
      <c r="AP15" s="45">
        <f t="shared" si="20"/>
        <v>-560</v>
      </c>
      <c r="AQ15" s="46">
        <f t="shared" si="21"/>
        <v>-339</v>
      </c>
      <c r="AR15" s="46">
        <v>1639</v>
      </c>
      <c r="AS15" s="47">
        <v>1439</v>
      </c>
      <c r="AT15" s="56">
        <v>189</v>
      </c>
      <c r="AU15" s="56">
        <v>232</v>
      </c>
      <c r="AV15" s="49">
        <f t="shared" si="32"/>
        <v>122.8</v>
      </c>
      <c r="AW15" s="48">
        <f t="shared" si="22"/>
        <v>43</v>
      </c>
      <c r="AX15" s="57">
        <v>1128</v>
      </c>
      <c r="AY15" s="53">
        <v>1300</v>
      </c>
      <c r="AZ15" s="41">
        <f t="shared" si="23"/>
        <v>115.2</v>
      </c>
      <c r="BA15" s="39">
        <f t="shared" si="24"/>
        <v>172</v>
      </c>
      <c r="BB15" s="53">
        <v>652</v>
      </c>
      <c r="BC15" s="53">
        <v>602</v>
      </c>
      <c r="BD15" s="41">
        <f t="shared" si="25"/>
        <v>92.33128834355828</v>
      </c>
      <c r="BE15" s="39">
        <f t="shared" si="26"/>
        <v>-50</v>
      </c>
      <c r="BF15" s="53">
        <v>537</v>
      </c>
      <c r="BG15" s="53">
        <v>474</v>
      </c>
      <c r="BH15" s="41">
        <f t="shared" si="27"/>
        <v>88.26815642458101</v>
      </c>
      <c r="BI15" s="39">
        <f t="shared" si="28"/>
        <v>-63</v>
      </c>
      <c r="BJ15" s="58">
        <v>1828.867924528302</v>
      </c>
      <c r="BK15" s="53">
        <v>2303.973509933775</v>
      </c>
      <c r="BL15" s="39">
        <f t="shared" si="29"/>
        <v>475.105585405473</v>
      </c>
      <c r="BM15" s="53">
        <v>22</v>
      </c>
      <c r="BN15" s="53">
        <v>47</v>
      </c>
      <c r="BO15" s="41">
        <f t="shared" si="30"/>
        <v>213.6</v>
      </c>
      <c r="BP15" s="39">
        <f t="shared" si="31"/>
        <v>25</v>
      </c>
      <c r="BQ15" s="214">
        <v>34</v>
      </c>
      <c r="BR15" s="51"/>
      <c r="BS15" s="51"/>
      <c r="BT15" s="51"/>
      <c r="BU15" s="14"/>
      <c r="BV15" s="14"/>
    </row>
    <row r="16" spans="1:74" s="20" customFormat="1" ht="21.75" customHeight="1">
      <c r="A16" s="52" t="s">
        <v>79</v>
      </c>
      <c r="B16" s="53">
        <v>1937</v>
      </c>
      <c r="C16" s="54">
        <v>1737</v>
      </c>
      <c r="D16" s="40">
        <f t="shared" si="0"/>
        <v>89.67475477542591</v>
      </c>
      <c r="E16" s="39">
        <f t="shared" si="1"/>
        <v>-200</v>
      </c>
      <c r="F16" s="53">
        <v>1022</v>
      </c>
      <c r="G16" s="53">
        <v>877</v>
      </c>
      <c r="H16" s="40">
        <f t="shared" si="2"/>
        <v>85.81213307240705</v>
      </c>
      <c r="I16" s="39">
        <f t="shared" si="3"/>
        <v>-145</v>
      </c>
      <c r="J16" s="53">
        <v>1865</v>
      </c>
      <c r="K16" s="53">
        <v>1813</v>
      </c>
      <c r="L16" s="40">
        <f t="shared" si="4"/>
        <v>97.2117962466488</v>
      </c>
      <c r="M16" s="39">
        <f t="shared" si="5"/>
        <v>-52</v>
      </c>
      <c r="N16" s="55">
        <v>876</v>
      </c>
      <c r="O16" s="53">
        <v>861</v>
      </c>
      <c r="P16" s="41">
        <f t="shared" si="6"/>
        <v>98.28767123287672</v>
      </c>
      <c r="Q16" s="42">
        <f t="shared" si="7"/>
        <v>-15</v>
      </c>
      <c r="R16" s="53">
        <v>257</v>
      </c>
      <c r="S16" s="55">
        <v>268</v>
      </c>
      <c r="T16" s="41">
        <f t="shared" si="8"/>
        <v>104.28015564202336</v>
      </c>
      <c r="U16" s="39">
        <f t="shared" si="9"/>
        <v>11</v>
      </c>
      <c r="V16" s="42"/>
      <c r="W16" s="42"/>
      <c r="X16" s="41" t="e">
        <f t="shared" si="10"/>
        <v>#DIV/0!</v>
      </c>
      <c r="Y16" s="42">
        <f t="shared" si="11"/>
        <v>0</v>
      </c>
      <c r="Z16" s="211">
        <v>3945</v>
      </c>
      <c r="AA16" s="53">
        <v>3602</v>
      </c>
      <c r="AB16" s="40">
        <f t="shared" si="12"/>
        <v>91.30544993662865</v>
      </c>
      <c r="AC16" s="39">
        <f t="shared" si="13"/>
        <v>-343</v>
      </c>
      <c r="AD16" s="211">
        <v>1911</v>
      </c>
      <c r="AE16" s="53">
        <v>1705</v>
      </c>
      <c r="AF16" s="40">
        <f t="shared" si="14"/>
        <v>89.2203035060178</v>
      </c>
      <c r="AG16" s="39">
        <f t="shared" si="15"/>
        <v>-206</v>
      </c>
      <c r="AH16" s="211">
        <v>804</v>
      </c>
      <c r="AI16" s="54">
        <v>740</v>
      </c>
      <c r="AJ16" s="40">
        <f t="shared" si="16"/>
        <v>92.03980099502488</v>
      </c>
      <c r="AK16" s="39">
        <f t="shared" si="17"/>
        <v>-64</v>
      </c>
      <c r="AL16" s="53">
        <v>921</v>
      </c>
      <c r="AM16" s="53">
        <v>843</v>
      </c>
      <c r="AN16" s="41">
        <f t="shared" si="18"/>
        <v>91.53094462540716</v>
      </c>
      <c r="AO16" s="39">
        <f t="shared" si="19"/>
        <v>-78</v>
      </c>
      <c r="AP16" s="45">
        <f t="shared" si="20"/>
        <v>-5264</v>
      </c>
      <c r="AQ16" s="46">
        <f t="shared" si="21"/>
        <v>-5341</v>
      </c>
      <c r="AR16" s="46">
        <v>6848</v>
      </c>
      <c r="AS16" s="47">
        <v>6742</v>
      </c>
      <c r="AT16" s="56">
        <v>221</v>
      </c>
      <c r="AU16" s="56">
        <v>240</v>
      </c>
      <c r="AV16" s="49">
        <f t="shared" si="32"/>
        <v>108.6</v>
      </c>
      <c r="AW16" s="48">
        <f t="shared" si="22"/>
        <v>19</v>
      </c>
      <c r="AX16" s="57">
        <v>1966</v>
      </c>
      <c r="AY16" s="53">
        <v>2367</v>
      </c>
      <c r="AZ16" s="41">
        <f t="shared" si="23"/>
        <v>120.4</v>
      </c>
      <c r="BA16" s="39">
        <f t="shared" si="24"/>
        <v>401</v>
      </c>
      <c r="BB16" s="53">
        <v>353</v>
      </c>
      <c r="BC16" s="53">
        <v>336</v>
      </c>
      <c r="BD16" s="41">
        <f t="shared" si="25"/>
        <v>95.18413597733712</v>
      </c>
      <c r="BE16" s="39">
        <f t="shared" si="26"/>
        <v>-17</v>
      </c>
      <c r="BF16" s="53">
        <v>279</v>
      </c>
      <c r="BG16" s="53">
        <v>276</v>
      </c>
      <c r="BH16" s="41">
        <f t="shared" si="27"/>
        <v>98.9247311827957</v>
      </c>
      <c r="BI16" s="39">
        <f t="shared" si="28"/>
        <v>-3</v>
      </c>
      <c r="BJ16" s="58">
        <v>1815.2249134948097</v>
      </c>
      <c r="BK16" s="53">
        <v>2430.967741935484</v>
      </c>
      <c r="BL16" s="39">
        <f t="shared" si="29"/>
        <v>615.7428284406742</v>
      </c>
      <c r="BM16" s="53">
        <v>56</v>
      </c>
      <c r="BN16" s="53">
        <v>68</v>
      </c>
      <c r="BO16" s="41">
        <f t="shared" si="30"/>
        <v>121.4</v>
      </c>
      <c r="BP16" s="39">
        <f t="shared" si="31"/>
        <v>12</v>
      </c>
      <c r="BQ16" s="214">
        <v>217</v>
      </c>
      <c r="BR16" s="51"/>
      <c r="BS16" s="51"/>
      <c r="BT16" s="51"/>
      <c r="BU16" s="14"/>
      <c r="BV16" s="14"/>
    </row>
    <row r="17" spans="1:74" s="20" customFormat="1" ht="21.75" customHeight="1">
      <c r="A17" s="52" t="s">
        <v>80</v>
      </c>
      <c r="B17" s="53">
        <v>2059</v>
      </c>
      <c r="C17" s="54">
        <v>1869</v>
      </c>
      <c r="D17" s="40">
        <f t="shared" si="0"/>
        <v>90.77221952404079</v>
      </c>
      <c r="E17" s="39">
        <f t="shared" si="1"/>
        <v>-190</v>
      </c>
      <c r="F17" s="53">
        <v>1124</v>
      </c>
      <c r="G17" s="53">
        <v>801</v>
      </c>
      <c r="H17" s="40">
        <f t="shared" si="2"/>
        <v>71.26334519572953</v>
      </c>
      <c r="I17" s="39">
        <f t="shared" si="3"/>
        <v>-323</v>
      </c>
      <c r="J17" s="53">
        <v>1108</v>
      </c>
      <c r="K17" s="53">
        <v>1195</v>
      </c>
      <c r="L17" s="40">
        <f t="shared" si="4"/>
        <v>107.85198555956678</v>
      </c>
      <c r="M17" s="39">
        <f t="shared" si="5"/>
        <v>87</v>
      </c>
      <c r="N17" s="55">
        <v>180</v>
      </c>
      <c r="O17" s="53">
        <v>320</v>
      </c>
      <c r="P17" s="41">
        <f t="shared" si="6"/>
        <v>177.77777777777777</v>
      </c>
      <c r="Q17" s="42">
        <f t="shared" si="7"/>
        <v>140</v>
      </c>
      <c r="R17" s="53">
        <v>376</v>
      </c>
      <c r="S17" s="55">
        <v>388</v>
      </c>
      <c r="T17" s="41">
        <f t="shared" si="8"/>
        <v>103.19148936170212</v>
      </c>
      <c r="U17" s="39">
        <f t="shared" si="9"/>
        <v>12</v>
      </c>
      <c r="V17" s="42"/>
      <c r="W17" s="42"/>
      <c r="X17" s="41" t="e">
        <f t="shared" si="10"/>
        <v>#DIV/0!</v>
      </c>
      <c r="Y17" s="42">
        <f t="shared" si="11"/>
        <v>0</v>
      </c>
      <c r="Z17" s="211">
        <v>4610</v>
      </c>
      <c r="AA17" s="53">
        <v>4903</v>
      </c>
      <c r="AB17" s="40">
        <f t="shared" si="12"/>
        <v>106.35574837310196</v>
      </c>
      <c r="AC17" s="39">
        <f t="shared" si="13"/>
        <v>293</v>
      </c>
      <c r="AD17" s="211">
        <v>2054</v>
      </c>
      <c r="AE17" s="53">
        <v>1854</v>
      </c>
      <c r="AF17" s="40">
        <f t="shared" si="14"/>
        <v>90.26290165530672</v>
      </c>
      <c r="AG17" s="39">
        <f t="shared" si="15"/>
        <v>-200</v>
      </c>
      <c r="AH17" s="211">
        <v>1596</v>
      </c>
      <c r="AI17" s="54">
        <v>1474</v>
      </c>
      <c r="AJ17" s="40">
        <f t="shared" si="16"/>
        <v>92.35588972431079</v>
      </c>
      <c r="AK17" s="39">
        <f t="shared" si="17"/>
        <v>-122</v>
      </c>
      <c r="AL17" s="53">
        <v>736</v>
      </c>
      <c r="AM17" s="53">
        <v>800</v>
      </c>
      <c r="AN17" s="41">
        <f t="shared" si="18"/>
        <v>108.69565217391303</v>
      </c>
      <c r="AO17" s="39">
        <f t="shared" si="19"/>
        <v>64</v>
      </c>
      <c r="AP17" s="45">
        <f t="shared" si="20"/>
        <v>-1087</v>
      </c>
      <c r="AQ17" s="46">
        <f t="shared" si="21"/>
        <v>-843</v>
      </c>
      <c r="AR17" s="46">
        <v>2558</v>
      </c>
      <c r="AS17" s="47">
        <v>2252</v>
      </c>
      <c r="AT17" s="56">
        <v>182</v>
      </c>
      <c r="AU17" s="56">
        <v>239</v>
      </c>
      <c r="AV17" s="49">
        <f t="shared" si="32"/>
        <v>131.3</v>
      </c>
      <c r="AW17" s="48">
        <f t="shared" si="22"/>
        <v>57</v>
      </c>
      <c r="AX17" s="57">
        <v>1252</v>
      </c>
      <c r="AY17" s="53">
        <v>1857</v>
      </c>
      <c r="AZ17" s="41">
        <f t="shared" si="23"/>
        <v>148.3</v>
      </c>
      <c r="BA17" s="39">
        <f t="shared" si="24"/>
        <v>605</v>
      </c>
      <c r="BB17" s="53">
        <v>588</v>
      </c>
      <c r="BC17" s="53">
        <v>460</v>
      </c>
      <c r="BD17" s="41">
        <f t="shared" si="25"/>
        <v>78.2312925170068</v>
      </c>
      <c r="BE17" s="39">
        <f t="shared" si="26"/>
        <v>-128</v>
      </c>
      <c r="BF17" s="53">
        <v>461</v>
      </c>
      <c r="BG17" s="53">
        <v>351</v>
      </c>
      <c r="BH17" s="41">
        <f t="shared" si="27"/>
        <v>76.13882863340564</v>
      </c>
      <c r="BI17" s="39">
        <f t="shared" si="28"/>
        <v>-110</v>
      </c>
      <c r="BJ17" s="58">
        <v>1879.0419161676646</v>
      </c>
      <c r="BK17" s="53">
        <v>2132.4324324324325</v>
      </c>
      <c r="BL17" s="39">
        <f t="shared" si="29"/>
        <v>253.39051626476794</v>
      </c>
      <c r="BM17" s="53">
        <v>41</v>
      </c>
      <c r="BN17" s="53">
        <v>140</v>
      </c>
      <c r="BO17" s="41">
        <f t="shared" si="30"/>
        <v>341.5</v>
      </c>
      <c r="BP17" s="39">
        <f t="shared" si="31"/>
        <v>99</v>
      </c>
      <c r="BQ17" s="214">
        <v>306</v>
      </c>
      <c r="BR17" s="51"/>
      <c r="BS17" s="51"/>
      <c r="BT17" s="51"/>
      <c r="BU17" s="14"/>
      <c r="BV17" s="14"/>
    </row>
    <row r="18" spans="1:74" s="20" customFormat="1" ht="21.75" customHeight="1">
      <c r="A18" s="52" t="s">
        <v>81</v>
      </c>
      <c r="B18" s="53">
        <v>1161</v>
      </c>
      <c r="C18" s="54">
        <v>1044</v>
      </c>
      <c r="D18" s="40">
        <f t="shared" si="0"/>
        <v>89.92248062015504</v>
      </c>
      <c r="E18" s="39">
        <f t="shared" si="1"/>
        <v>-117</v>
      </c>
      <c r="F18" s="53">
        <v>720</v>
      </c>
      <c r="G18" s="53">
        <v>706</v>
      </c>
      <c r="H18" s="40">
        <f t="shared" si="2"/>
        <v>98.05555555555556</v>
      </c>
      <c r="I18" s="39">
        <f t="shared" si="3"/>
        <v>-14</v>
      </c>
      <c r="J18" s="53">
        <v>587</v>
      </c>
      <c r="K18" s="53">
        <v>621</v>
      </c>
      <c r="L18" s="40">
        <f t="shared" si="4"/>
        <v>105.79216354344123</v>
      </c>
      <c r="M18" s="39">
        <f t="shared" si="5"/>
        <v>34</v>
      </c>
      <c r="N18" s="55">
        <v>71</v>
      </c>
      <c r="O18" s="53">
        <v>162</v>
      </c>
      <c r="P18" s="41">
        <f t="shared" si="6"/>
        <v>228.16901408450704</v>
      </c>
      <c r="Q18" s="42">
        <f t="shared" si="7"/>
        <v>91</v>
      </c>
      <c r="R18" s="53">
        <v>173</v>
      </c>
      <c r="S18" s="55">
        <v>175</v>
      </c>
      <c r="T18" s="41">
        <f t="shared" si="8"/>
        <v>101.15606936416187</v>
      </c>
      <c r="U18" s="39">
        <f t="shared" si="9"/>
        <v>2</v>
      </c>
      <c r="V18" s="42"/>
      <c r="W18" s="42"/>
      <c r="X18" s="41" t="e">
        <f t="shared" si="10"/>
        <v>#DIV/0!</v>
      </c>
      <c r="Y18" s="42">
        <f t="shared" si="11"/>
        <v>0</v>
      </c>
      <c r="Z18" s="211">
        <v>2577</v>
      </c>
      <c r="AA18" s="53">
        <v>2570</v>
      </c>
      <c r="AB18" s="40">
        <f t="shared" si="12"/>
        <v>99.72836631742335</v>
      </c>
      <c r="AC18" s="39">
        <f t="shared" si="13"/>
        <v>-7</v>
      </c>
      <c r="AD18" s="211">
        <v>1148</v>
      </c>
      <c r="AE18" s="53">
        <v>1030</v>
      </c>
      <c r="AF18" s="40">
        <f t="shared" si="14"/>
        <v>89.72125435540069</v>
      </c>
      <c r="AG18" s="39">
        <f t="shared" si="15"/>
        <v>-118</v>
      </c>
      <c r="AH18" s="211">
        <v>1234</v>
      </c>
      <c r="AI18" s="54">
        <v>1006</v>
      </c>
      <c r="AJ18" s="40">
        <f t="shared" si="16"/>
        <v>81.52350081037277</v>
      </c>
      <c r="AK18" s="39">
        <f t="shared" si="17"/>
        <v>-228</v>
      </c>
      <c r="AL18" s="53">
        <v>378</v>
      </c>
      <c r="AM18" s="53">
        <v>455</v>
      </c>
      <c r="AN18" s="41">
        <f t="shared" si="18"/>
        <v>120.37037037037037</v>
      </c>
      <c r="AO18" s="39">
        <f t="shared" si="19"/>
        <v>77</v>
      </c>
      <c r="AP18" s="45">
        <f t="shared" si="20"/>
        <v>-2499</v>
      </c>
      <c r="AQ18" s="46">
        <f t="shared" si="21"/>
        <v>-2724</v>
      </c>
      <c r="AR18" s="46">
        <v>3396</v>
      </c>
      <c r="AS18" s="47">
        <v>3463</v>
      </c>
      <c r="AT18" s="56">
        <v>123</v>
      </c>
      <c r="AU18" s="56">
        <v>145</v>
      </c>
      <c r="AV18" s="49">
        <f t="shared" si="32"/>
        <v>117.9</v>
      </c>
      <c r="AW18" s="48">
        <f t="shared" si="22"/>
        <v>22</v>
      </c>
      <c r="AX18" s="57">
        <v>705</v>
      </c>
      <c r="AY18" s="53">
        <v>725</v>
      </c>
      <c r="AZ18" s="41">
        <f t="shared" si="23"/>
        <v>102.8</v>
      </c>
      <c r="BA18" s="39">
        <f t="shared" si="24"/>
        <v>20</v>
      </c>
      <c r="BB18" s="53">
        <v>264</v>
      </c>
      <c r="BC18" s="53">
        <v>305</v>
      </c>
      <c r="BD18" s="41">
        <f t="shared" si="25"/>
        <v>115.53030303030303</v>
      </c>
      <c r="BE18" s="39">
        <f t="shared" si="26"/>
        <v>41</v>
      </c>
      <c r="BF18" s="53">
        <v>153</v>
      </c>
      <c r="BG18" s="53">
        <v>219</v>
      </c>
      <c r="BH18" s="41">
        <f t="shared" si="27"/>
        <v>143.13725490196077</v>
      </c>
      <c r="BI18" s="39">
        <f t="shared" si="28"/>
        <v>66</v>
      </c>
      <c r="BJ18" s="58">
        <v>1565.7894736842106</v>
      </c>
      <c r="BK18" s="53">
        <v>2203.4653465346537</v>
      </c>
      <c r="BL18" s="39">
        <f t="shared" si="29"/>
        <v>637.675872850443</v>
      </c>
      <c r="BM18" s="53">
        <v>64</v>
      </c>
      <c r="BN18" s="53">
        <v>33</v>
      </c>
      <c r="BO18" s="41">
        <f t="shared" si="30"/>
        <v>51.6</v>
      </c>
      <c r="BP18" s="39">
        <f t="shared" si="31"/>
        <v>-31</v>
      </c>
      <c r="BQ18" s="214">
        <v>24</v>
      </c>
      <c r="BR18" s="51"/>
      <c r="BS18" s="51"/>
      <c r="BT18" s="51"/>
      <c r="BU18" s="14"/>
      <c r="BV18" s="14"/>
    </row>
    <row r="19" spans="1:74" s="20" customFormat="1" ht="21.75" customHeight="1">
      <c r="A19" s="52" t="s">
        <v>82</v>
      </c>
      <c r="B19" s="53">
        <v>796</v>
      </c>
      <c r="C19" s="54">
        <v>787</v>
      </c>
      <c r="D19" s="40">
        <f t="shared" si="0"/>
        <v>98.86934673366834</v>
      </c>
      <c r="E19" s="39">
        <f t="shared" si="1"/>
        <v>-9</v>
      </c>
      <c r="F19" s="53">
        <v>398</v>
      </c>
      <c r="G19" s="53">
        <v>381</v>
      </c>
      <c r="H19" s="40">
        <f t="shared" si="2"/>
        <v>95.7286432160804</v>
      </c>
      <c r="I19" s="39">
        <f t="shared" si="3"/>
        <v>-17</v>
      </c>
      <c r="J19" s="53">
        <v>616</v>
      </c>
      <c r="K19" s="53">
        <v>630</v>
      </c>
      <c r="L19" s="40">
        <f t="shared" si="4"/>
        <v>102.27272727272727</v>
      </c>
      <c r="M19" s="39">
        <f t="shared" si="5"/>
        <v>14</v>
      </c>
      <c r="N19" s="55">
        <v>352</v>
      </c>
      <c r="O19" s="53">
        <v>352</v>
      </c>
      <c r="P19" s="41">
        <f t="shared" si="6"/>
        <v>100</v>
      </c>
      <c r="Q19" s="42">
        <f t="shared" si="7"/>
        <v>0</v>
      </c>
      <c r="R19" s="53">
        <v>98</v>
      </c>
      <c r="S19" s="55">
        <v>133</v>
      </c>
      <c r="T19" s="41">
        <f t="shared" si="8"/>
        <v>135.71428571428572</v>
      </c>
      <c r="U19" s="39">
        <f t="shared" si="9"/>
        <v>35</v>
      </c>
      <c r="V19" s="42"/>
      <c r="W19" s="42"/>
      <c r="X19" s="41" t="e">
        <f t="shared" si="10"/>
        <v>#DIV/0!</v>
      </c>
      <c r="Y19" s="42">
        <f t="shared" si="11"/>
        <v>0</v>
      </c>
      <c r="Z19" s="211">
        <v>3495</v>
      </c>
      <c r="AA19" s="53">
        <v>5911</v>
      </c>
      <c r="AB19" s="40">
        <f t="shared" si="12"/>
        <v>169.12732474964233</v>
      </c>
      <c r="AC19" s="39">
        <f t="shared" si="13"/>
        <v>2416</v>
      </c>
      <c r="AD19" s="211">
        <v>796</v>
      </c>
      <c r="AE19" s="53">
        <v>784</v>
      </c>
      <c r="AF19" s="40">
        <f t="shared" si="14"/>
        <v>98.49246231155779</v>
      </c>
      <c r="AG19" s="39">
        <f t="shared" si="15"/>
        <v>-12</v>
      </c>
      <c r="AH19" s="211">
        <v>2264</v>
      </c>
      <c r="AI19" s="54">
        <v>4309</v>
      </c>
      <c r="AJ19" s="40">
        <f t="shared" si="16"/>
        <v>190.3268551236749</v>
      </c>
      <c r="AK19" s="39">
        <f t="shared" si="17"/>
        <v>2045</v>
      </c>
      <c r="AL19" s="53">
        <v>423</v>
      </c>
      <c r="AM19" s="53">
        <v>372</v>
      </c>
      <c r="AN19" s="41">
        <f t="shared" si="18"/>
        <v>87.94326241134752</v>
      </c>
      <c r="AO19" s="39">
        <f t="shared" si="19"/>
        <v>-51</v>
      </c>
      <c r="AP19" s="45">
        <f t="shared" si="20"/>
        <v>-4060</v>
      </c>
      <c r="AQ19" s="46">
        <f t="shared" si="21"/>
        <v>-3989</v>
      </c>
      <c r="AR19" s="46">
        <v>4563</v>
      </c>
      <c r="AS19" s="47">
        <v>4514</v>
      </c>
      <c r="AT19" s="56">
        <v>122</v>
      </c>
      <c r="AU19" s="56">
        <v>129</v>
      </c>
      <c r="AV19" s="49">
        <f t="shared" si="32"/>
        <v>105.7</v>
      </c>
      <c r="AW19" s="48">
        <f t="shared" si="22"/>
        <v>7</v>
      </c>
      <c r="AX19" s="57">
        <v>641</v>
      </c>
      <c r="AY19" s="53">
        <v>678</v>
      </c>
      <c r="AZ19" s="41">
        <f t="shared" si="23"/>
        <v>105.8</v>
      </c>
      <c r="BA19" s="39">
        <f t="shared" si="24"/>
        <v>37</v>
      </c>
      <c r="BB19" s="53">
        <v>293</v>
      </c>
      <c r="BC19" s="53">
        <v>262</v>
      </c>
      <c r="BD19" s="41">
        <f t="shared" si="25"/>
        <v>89.419795221843</v>
      </c>
      <c r="BE19" s="39">
        <f t="shared" si="26"/>
        <v>-31</v>
      </c>
      <c r="BF19" s="53">
        <v>198</v>
      </c>
      <c r="BG19" s="53">
        <v>211</v>
      </c>
      <c r="BH19" s="41">
        <f t="shared" si="27"/>
        <v>106.56565656565658</v>
      </c>
      <c r="BI19" s="39">
        <f t="shared" si="28"/>
        <v>13</v>
      </c>
      <c r="BJ19" s="58">
        <v>1807.1090047393366</v>
      </c>
      <c r="BK19" s="53">
        <v>2229.032258064516</v>
      </c>
      <c r="BL19" s="39">
        <f t="shared" si="29"/>
        <v>421.92325332517953</v>
      </c>
      <c r="BM19" s="53">
        <v>13</v>
      </c>
      <c r="BN19" s="53">
        <v>5</v>
      </c>
      <c r="BO19" s="41">
        <f t="shared" si="30"/>
        <v>38.5</v>
      </c>
      <c r="BP19" s="39">
        <f t="shared" si="31"/>
        <v>-8</v>
      </c>
      <c r="BQ19" s="214">
        <v>17</v>
      </c>
      <c r="BR19" s="51"/>
      <c r="BS19" s="51"/>
      <c r="BT19" s="51"/>
      <c r="BU19" s="14"/>
      <c r="BV19" s="14"/>
    </row>
    <row r="20" spans="1:74" s="60" customFormat="1" ht="21.75" customHeight="1">
      <c r="A20" s="59" t="s">
        <v>83</v>
      </c>
      <c r="B20" s="53">
        <v>1717</v>
      </c>
      <c r="C20" s="54">
        <v>1756</v>
      </c>
      <c r="D20" s="40">
        <f t="shared" si="0"/>
        <v>102.27140361094933</v>
      </c>
      <c r="E20" s="39">
        <f t="shared" si="1"/>
        <v>39</v>
      </c>
      <c r="F20" s="53">
        <v>1069</v>
      </c>
      <c r="G20" s="53">
        <v>1134</v>
      </c>
      <c r="H20" s="40">
        <f t="shared" si="2"/>
        <v>106.08044901777363</v>
      </c>
      <c r="I20" s="39">
        <f t="shared" si="3"/>
        <v>65</v>
      </c>
      <c r="J20" s="53">
        <v>1220</v>
      </c>
      <c r="K20" s="53">
        <v>1048</v>
      </c>
      <c r="L20" s="40">
        <f t="shared" si="4"/>
        <v>85.90163934426229</v>
      </c>
      <c r="M20" s="39">
        <f t="shared" si="5"/>
        <v>-172</v>
      </c>
      <c r="N20" s="55">
        <v>703</v>
      </c>
      <c r="O20" s="53">
        <v>409</v>
      </c>
      <c r="P20" s="41">
        <f t="shared" si="6"/>
        <v>58.179231863442396</v>
      </c>
      <c r="Q20" s="42">
        <f t="shared" si="7"/>
        <v>-294</v>
      </c>
      <c r="R20" s="53">
        <v>99</v>
      </c>
      <c r="S20" s="55">
        <v>102</v>
      </c>
      <c r="T20" s="41">
        <f t="shared" si="8"/>
        <v>103.03030303030303</v>
      </c>
      <c r="U20" s="39">
        <f t="shared" si="9"/>
        <v>3</v>
      </c>
      <c r="V20" s="42"/>
      <c r="W20" s="42"/>
      <c r="X20" s="41" t="e">
        <f t="shared" si="10"/>
        <v>#DIV/0!</v>
      </c>
      <c r="Y20" s="42" t="s">
        <v>8</v>
      </c>
      <c r="Z20" s="211">
        <v>3359</v>
      </c>
      <c r="AA20" s="53">
        <v>3125</v>
      </c>
      <c r="AB20" s="40">
        <f t="shared" si="12"/>
        <v>93.0336409645728</v>
      </c>
      <c r="AC20" s="39">
        <f t="shared" si="13"/>
        <v>-234</v>
      </c>
      <c r="AD20" s="211">
        <v>1638</v>
      </c>
      <c r="AE20" s="53">
        <v>1678</v>
      </c>
      <c r="AF20" s="40">
        <f t="shared" si="14"/>
        <v>102.44200244200243</v>
      </c>
      <c r="AG20" s="39">
        <f t="shared" si="15"/>
        <v>40</v>
      </c>
      <c r="AH20" s="211">
        <v>731</v>
      </c>
      <c r="AI20" s="54">
        <v>836</v>
      </c>
      <c r="AJ20" s="40">
        <f t="shared" si="16"/>
        <v>114.36388508891928</v>
      </c>
      <c r="AK20" s="39">
        <f t="shared" si="17"/>
        <v>105</v>
      </c>
      <c r="AL20" s="53">
        <v>524</v>
      </c>
      <c r="AM20" s="53">
        <v>529</v>
      </c>
      <c r="AN20" s="41">
        <f t="shared" si="18"/>
        <v>100.95419847328245</v>
      </c>
      <c r="AO20" s="39">
        <f t="shared" si="19"/>
        <v>5</v>
      </c>
      <c r="AP20" s="45">
        <f t="shared" si="20"/>
        <v>-1287</v>
      </c>
      <c r="AQ20" s="46">
        <f t="shared" si="21"/>
        <v>-1598</v>
      </c>
      <c r="AR20" s="46">
        <v>2397</v>
      </c>
      <c r="AS20" s="47">
        <v>2796</v>
      </c>
      <c r="AT20" s="56">
        <v>179</v>
      </c>
      <c r="AU20" s="56">
        <v>178</v>
      </c>
      <c r="AV20" s="49">
        <f t="shared" si="32"/>
        <v>99.4</v>
      </c>
      <c r="AW20" s="48">
        <f t="shared" si="22"/>
        <v>-1</v>
      </c>
      <c r="AX20" s="57">
        <v>1109</v>
      </c>
      <c r="AY20" s="53">
        <v>1084</v>
      </c>
      <c r="AZ20" s="41">
        <f t="shared" si="23"/>
        <v>97.7</v>
      </c>
      <c r="BA20" s="39">
        <f t="shared" si="24"/>
        <v>-25</v>
      </c>
      <c r="BB20" s="53">
        <v>607</v>
      </c>
      <c r="BC20" s="53">
        <v>558</v>
      </c>
      <c r="BD20" s="41">
        <f t="shared" si="25"/>
        <v>91.92751235584844</v>
      </c>
      <c r="BE20" s="39">
        <f t="shared" si="26"/>
        <v>-49</v>
      </c>
      <c r="BF20" s="53">
        <v>484</v>
      </c>
      <c r="BG20" s="53">
        <v>415</v>
      </c>
      <c r="BH20" s="41">
        <f t="shared" si="27"/>
        <v>85.74380165289256</v>
      </c>
      <c r="BI20" s="39">
        <f t="shared" si="28"/>
        <v>-69</v>
      </c>
      <c r="BJ20" s="58">
        <v>1637.872340425532</v>
      </c>
      <c r="BK20" s="53">
        <v>2243.198090692124</v>
      </c>
      <c r="BL20" s="39">
        <f t="shared" si="29"/>
        <v>605.325750266592</v>
      </c>
      <c r="BM20" s="53">
        <v>34</v>
      </c>
      <c r="BN20" s="53">
        <v>84</v>
      </c>
      <c r="BO20" s="41">
        <f t="shared" si="30"/>
        <v>247.1</v>
      </c>
      <c r="BP20" s="39">
        <f t="shared" si="31"/>
        <v>50</v>
      </c>
      <c r="BQ20" s="214">
        <v>17</v>
      </c>
      <c r="BR20" s="51"/>
      <c r="BS20" s="51"/>
      <c r="BT20" s="51"/>
      <c r="BU20" s="14"/>
      <c r="BV20" s="14"/>
    </row>
    <row r="21" spans="1:74" s="20" customFormat="1" ht="21.75" customHeight="1">
      <c r="A21" s="52" t="s">
        <v>84</v>
      </c>
      <c r="B21" s="53">
        <v>1285</v>
      </c>
      <c r="C21" s="54">
        <v>1602</v>
      </c>
      <c r="D21" s="40">
        <f t="shared" si="0"/>
        <v>124.6692607003891</v>
      </c>
      <c r="E21" s="39">
        <f t="shared" si="1"/>
        <v>317</v>
      </c>
      <c r="F21" s="53">
        <v>435</v>
      </c>
      <c r="G21" s="53">
        <v>531</v>
      </c>
      <c r="H21" s="40">
        <f t="shared" si="2"/>
        <v>122.06896551724138</v>
      </c>
      <c r="I21" s="39">
        <f t="shared" si="3"/>
        <v>96</v>
      </c>
      <c r="J21" s="53">
        <v>882</v>
      </c>
      <c r="K21" s="53">
        <v>1066</v>
      </c>
      <c r="L21" s="40">
        <f t="shared" si="4"/>
        <v>120.86167800453515</v>
      </c>
      <c r="M21" s="39">
        <f t="shared" si="5"/>
        <v>184</v>
      </c>
      <c r="N21" s="55">
        <v>91</v>
      </c>
      <c r="O21" s="53">
        <v>68</v>
      </c>
      <c r="P21" s="41">
        <f t="shared" si="6"/>
        <v>74.72527472527473</v>
      </c>
      <c r="Q21" s="42">
        <f t="shared" si="7"/>
        <v>-23</v>
      </c>
      <c r="R21" s="53">
        <v>327</v>
      </c>
      <c r="S21" s="55">
        <v>334</v>
      </c>
      <c r="T21" s="41">
        <f t="shared" si="8"/>
        <v>102.14067278287462</v>
      </c>
      <c r="U21" s="39">
        <f t="shared" si="9"/>
        <v>7</v>
      </c>
      <c r="V21" s="42"/>
      <c r="W21" s="42"/>
      <c r="X21" s="41" t="e">
        <f t="shared" si="10"/>
        <v>#DIV/0!</v>
      </c>
      <c r="Y21" s="42">
        <f aca="true" t="shared" si="33" ref="Y21:Y34">W21-V21</f>
        <v>0</v>
      </c>
      <c r="Z21" s="211">
        <v>1963</v>
      </c>
      <c r="AA21" s="53">
        <v>2239</v>
      </c>
      <c r="AB21" s="40">
        <f t="shared" si="12"/>
        <v>114.06011207335712</v>
      </c>
      <c r="AC21" s="39">
        <f t="shared" si="13"/>
        <v>276</v>
      </c>
      <c r="AD21" s="211">
        <v>1253</v>
      </c>
      <c r="AE21" s="53">
        <v>1593</v>
      </c>
      <c r="AF21" s="40">
        <f t="shared" si="14"/>
        <v>127.13487629688747</v>
      </c>
      <c r="AG21" s="39">
        <f t="shared" si="15"/>
        <v>340</v>
      </c>
      <c r="AH21" s="211">
        <v>363</v>
      </c>
      <c r="AI21" s="54">
        <v>368</v>
      </c>
      <c r="AJ21" s="40">
        <f t="shared" si="16"/>
        <v>101.37741046831957</v>
      </c>
      <c r="AK21" s="39">
        <f t="shared" si="17"/>
        <v>5</v>
      </c>
      <c r="AL21" s="53">
        <v>379</v>
      </c>
      <c r="AM21" s="53">
        <v>459</v>
      </c>
      <c r="AN21" s="41">
        <f t="shared" si="18"/>
        <v>121.10817941952507</v>
      </c>
      <c r="AO21" s="39">
        <f t="shared" si="19"/>
        <v>80</v>
      </c>
      <c r="AP21" s="45">
        <f t="shared" si="20"/>
        <v>-4363</v>
      </c>
      <c r="AQ21" s="46">
        <f t="shared" si="21"/>
        <v>-3453</v>
      </c>
      <c r="AR21" s="46">
        <v>5375</v>
      </c>
      <c r="AS21" s="47">
        <v>4751</v>
      </c>
      <c r="AT21" s="56">
        <v>89</v>
      </c>
      <c r="AU21" s="56">
        <v>142</v>
      </c>
      <c r="AV21" s="49">
        <f t="shared" si="32"/>
        <v>159.6</v>
      </c>
      <c r="AW21" s="48">
        <f t="shared" si="22"/>
        <v>53</v>
      </c>
      <c r="AX21" s="57">
        <v>888</v>
      </c>
      <c r="AY21" s="53">
        <v>1147</v>
      </c>
      <c r="AZ21" s="41">
        <f t="shared" si="23"/>
        <v>129.2</v>
      </c>
      <c r="BA21" s="39">
        <f t="shared" si="24"/>
        <v>259</v>
      </c>
      <c r="BB21" s="53">
        <v>273</v>
      </c>
      <c r="BC21" s="53">
        <v>304</v>
      </c>
      <c r="BD21" s="41">
        <f t="shared" si="25"/>
        <v>111.35531135531136</v>
      </c>
      <c r="BE21" s="39">
        <f t="shared" si="26"/>
        <v>31</v>
      </c>
      <c r="BF21" s="53">
        <v>223</v>
      </c>
      <c r="BG21" s="53">
        <v>263</v>
      </c>
      <c r="BH21" s="41">
        <f t="shared" si="27"/>
        <v>117.9372197309417</v>
      </c>
      <c r="BI21" s="39">
        <f t="shared" si="28"/>
        <v>40</v>
      </c>
      <c r="BJ21" s="58">
        <v>2079.310344827586</v>
      </c>
      <c r="BK21" s="53">
        <v>2712</v>
      </c>
      <c r="BL21" s="39">
        <f t="shared" si="29"/>
        <v>632.689655172414</v>
      </c>
      <c r="BM21" s="53">
        <v>30</v>
      </c>
      <c r="BN21" s="53">
        <v>47</v>
      </c>
      <c r="BO21" s="41">
        <f t="shared" si="30"/>
        <v>156.7</v>
      </c>
      <c r="BP21" s="39">
        <f t="shared" si="31"/>
        <v>17</v>
      </c>
      <c r="BQ21" s="214">
        <v>289</v>
      </c>
      <c r="BR21" s="51"/>
      <c r="BS21" s="51"/>
      <c r="BT21" s="51"/>
      <c r="BU21" s="14"/>
      <c r="BV21" s="14"/>
    </row>
    <row r="22" spans="1:74" s="20" customFormat="1" ht="21.75" customHeight="1">
      <c r="A22" s="52" t="s">
        <v>85</v>
      </c>
      <c r="B22" s="53">
        <v>2319</v>
      </c>
      <c r="C22" s="54">
        <v>2279</v>
      </c>
      <c r="D22" s="40">
        <f t="shared" si="0"/>
        <v>98.27511858559724</v>
      </c>
      <c r="E22" s="39">
        <f t="shared" si="1"/>
        <v>-40</v>
      </c>
      <c r="F22" s="53">
        <v>728</v>
      </c>
      <c r="G22" s="53">
        <v>678</v>
      </c>
      <c r="H22" s="40">
        <f t="shared" si="2"/>
        <v>93.13186813186813</v>
      </c>
      <c r="I22" s="39">
        <f t="shared" si="3"/>
        <v>-50</v>
      </c>
      <c r="J22" s="53">
        <v>1827</v>
      </c>
      <c r="K22" s="53">
        <v>1994</v>
      </c>
      <c r="L22" s="40">
        <f t="shared" si="4"/>
        <v>109.14066776135742</v>
      </c>
      <c r="M22" s="39">
        <f t="shared" si="5"/>
        <v>167</v>
      </c>
      <c r="N22" s="55">
        <v>538</v>
      </c>
      <c r="O22" s="53">
        <v>611</v>
      </c>
      <c r="P22" s="41">
        <f t="shared" si="6"/>
        <v>113.56877323420073</v>
      </c>
      <c r="Q22" s="42">
        <f t="shared" si="7"/>
        <v>73</v>
      </c>
      <c r="R22" s="53">
        <v>421</v>
      </c>
      <c r="S22" s="55">
        <v>476</v>
      </c>
      <c r="T22" s="41">
        <f t="shared" si="8"/>
        <v>113.06413301662708</v>
      </c>
      <c r="U22" s="39">
        <f t="shared" si="9"/>
        <v>55</v>
      </c>
      <c r="V22" s="42"/>
      <c r="W22" s="42"/>
      <c r="X22" s="41" t="e">
        <f t="shared" si="10"/>
        <v>#DIV/0!</v>
      </c>
      <c r="Y22" s="42">
        <f t="shared" si="33"/>
        <v>0</v>
      </c>
      <c r="Z22" s="211">
        <v>5542</v>
      </c>
      <c r="AA22" s="53">
        <v>7115</v>
      </c>
      <c r="AB22" s="40">
        <f t="shared" si="12"/>
        <v>128.38325514254782</v>
      </c>
      <c r="AC22" s="39">
        <f t="shared" si="13"/>
        <v>1573</v>
      </c>
      <c r="AD22" s="211">
        <v>2298</v>
      </c>
      <c r="AE22" s="53">
        <v>2241</v>
      </c>
      <c r="AF22" s="40">
        <f t="shared" si="14"/>
        <v>97.51958224543081</v>
      </c>
      <c r="AG22" s="39">
        <f t="shared" si="15"/>
        <v>-57</v>
      </c>
      <c r="AH22" s="211">
        <v>2103</v>
      </c>
      <c r="AI22" s="54">
        <v>3505</v>
      </c>
      <c r="AJ22" s="40">
        <f t="shared" si="16"/>
        <v>166.66666666666669</v>
      </c>
      <c r="AK22" s="39">
        <f t="shared" si="17"/>
        <v>1402</v>
      </c>
      <c r="AL22" s="53">
        <v>629</v>
      </c>
      <c r="AM22" s="53">
        <v>705</v>
      </c>
      <c r="AN22" s="41">
        <f t="shared" si="18"/>
        <v>112.08267090620032</v>
      </c>
      <c r="AO22" s="39">
        <f t="shared" si="19"/>
        <v>76</v>
      </c>
      <c r="AP22" s="45">
        <f t="shared" si="20"/>
        <v>-1891</v>
      </c>
      <c r="AQ22" s="46">
        <f t="shared" si="21"/>
        <v>-1668</v>
      </c>
      <c r="AR22" s="46">
        <v>3773</v>
      </c>
      <c r="AS22" s="47">
        <v>3588</v>
      </c>
      <c r="AT22" s="56">
        <v>171</v>
      </c>
      <c r="AU22" s="56">
        <v>190</v>
      </c>
      <c r="AV22" s="49">
        <f t="shared" si="32"/>
        <v>111.1</v>
      </c>
      <c r="AW22" s="48">
        <f t="shared" si="22"/>
        <v>19</v>
      </c>
      <c r="AX22" s="57">
        <v>1988</v>
      </c>
      <c r="AY22" s="53">
        <v>2307</v>
      </c>
      <c r="AZ22" s="41">
        <f t="shared" si="23"/>
        <v>116</v>
      </c>
      <c r="BA22" s="39">
        <f t="shared" si="24"/>
        <v>319</v>
      </c>
      <c r="BB22" s="53">
        <v>437</v>
      </c>
      <c r="BC22" s="53">
        <v>359</v>
      </c>
      <c r="BD22" s="41">
        <f t="shared" si="25"/>
        <v>82.15102974828376</v>
      </c>
      <c r="BE22" s="39">
        <f t="shared" si="26"/>
        <v>-78</v>
      </c>
      <c r="BF22" s="53">
        <v>383</v>
      </c>
      <c r="BG22" s="53">
        <v>313</v>
      </c>
      <c r="BH22" s="41">
        <f t="shared" si="27"/>
        <v>81.72323759791122</v>
      </c>
      <c r="BI22" s="39">
        <f t="shared" si="28"/>
        <v>-70</v>
      </c>
      <c r="BJ22" s="58">
        <v>2071.712158808933</v>
      </c>
      <c r="BK22" s="53">
        <v>2669.3333333333335</v>
      </c>
      <c r="BL22" s="39">
        <f t="shared" si="29"/>
        <v>597.6211745244004</v>
      </c>
      <c r="BM22" s="53">
        <v>51</v>
      </c>
      <c r="BN22" s="53">
        <v>62</v>
      </c>
      <c r="BO22" s="41">
        <f t="shared" si="30"/>
        <v>121.6</v>
      </c>
      <c r="BP22" s="39">
        <f t="shared" si="31"/>
        <v>11</v>
      </c>
      <c r="BQ22" s="214">
        <v>115</v>
      </c>
      <c r="BR22" s="51"/>
      <c r="BS22" s="51"/>
      <c r="BT22" s="51"/>
      <c r="BU22" s="14"/>
      <c r="BV22" s="14"/>
    </row>
    <row r="23" spans="1:74" s="20" customFormat="1" ht="21.75" customHeight="1">
      <c r="A23" s="52" t="s">
        <v>86</v>
      </c>
      <c r="B23" s="53">
        <v>1659</v>
      </c>
      <c r="C23" s="54">
        <v>1740</v>
      </c>
      <c r="D23" s="40">
        <f t="shared" si="0"/>
        <v>104.88245931283906</v>
      </c>
      <c r="E23" s="39">
        <f t="shared" si="1"/>
        <v>81</v>
      </c>
      <c r="F23" s="53">
        <v>756</v>
      </c>
      <c r="G23" s="53">
        <v>655</v>
      </c>
      <c r="H23" s="40">
        <f t="shared" si="2"/>
        <v>86.64021164021165</v>
      </c>
      <c r="I23" s="39">
        <f t="shared" si="3"/>
        <v>-101</v>
      </c>
      <c r="J23" s="53">
        <v>598</v>
      </c>
      <c r="K23" s="53">
        <v>610</v>
      </c>
      <c r="L23" s="40">
        <f t="shared" si="4"/>
        <v>102.0066889632107</v>
      </c>
      <c r="M23" s="39">
        <f t="shared" si="5"/>
        <v>12</v>
      </c>
      <c r="N23" s="55">
        <v>97</v>
      </c>
      <c r="O23" s="53">
        <v>129</v>
      </c>
      <c r="P23" s="41">
        <f t="shared" si="6"/>
        <v>132.98969072164948</v>
      </c>
      <c r="Q23" s="42">
        <f t="shared" si="7"/>
        <v>32</v>
      </c>
      <c r="R23" s="53">
        <v>161</v>
      </c>
      <c r="S23" s="55">
        <v>143</v>
      </c>
      <c r="T23" s="41">
        <f t="shared" si="8"/>
        <v>88.81987577639751</v>
      </c>
      <c r="U23" s="39">
        <f t="shared" si="9"/>
        <v>-18</v>
      </c>
      <c r="V23" s="42"/>
      <c r="W23" s="42"/>
      <c r="X23" s="41" t="e">
        <f t="shared" si="10"/>
        <v>#DIV/0!</v>
      </c>
      <c r="Y23" s="42">
        <f t="shared" si="33"/>
        <v>0</v>
      </c>
      <c r="Z23" s="211">
        <v>2390</v>
      </c>
      <c r="AA23" s="53">
        <v>3111</v>
      </c>
      <c r="AB23" s="40">
        <f t="shared" si="12"/>
        <v>130.1673640167364</v>
      </c>
      <c r="AC23" s="39">
        <f t="shared" si="13"/>
        <v>721</v>
      </c>
      <c r="AD23" s="211">
        <v>1609</v>
      </c>
      <c r="AE23" s="53">
        <v>1671</v>
      </c>
      <c r="AF23" s="40">
        <f t="shared" si="14"/>
        <v>103.8533250466128</v>
      </c>
      <c r="AG23" s="39">
        <f t="shared" si="15"/>
        <v>62</v>
      </c>
      <c r="AH23" s="211">
        <v>532</v>
      </c>
      <c r="AI23" s="54">
        <v>1069</v>
      </c>
      <c r="AJ23" s="40">
        <f t="shared" si="16"/>
        <v>200.93984962406014</v>
      </c>
      <c r="AK23" s="39">
        <f t="shared" si="17"/>
        <v>537</v>
      </c>
      <c r="AL23" s="53">
        <v>452</v>
      </c>
      <c r="AM23" s="53">
        <v>450</v>
      </c>
      <c r="AN23" s="41">
        <f t="shared" si="18"/>
        <v>99.5575221238938</v>
      </c>
      <c r="AO23" s="39">
        <f t="shared" si="19"/>
        <v>-2</v>
      </c>
      <c r="AP23" s="45">
        <f t="shared" si="20"/>
        <v>-4351</v>
      </c>
      <c r="AQ23" s="46">
        <f t="shared" si="21"/>
        <v>-3697</v>
      </c>
      <c r="AR23" s="46">
        <v>5273</v>
      </c>
      <c r="AS23" s="47">
        <v>4674</v>
      </c>
      <c r="AT23" s="56">
        <v>90</v>
      </c>
      <c r="AU23" s="56">
        <v>96</v>
      </c>
      <c r="AV23" s="49">
        <f t="shared" si="32"/>
        <v>106.7</v>
      </c>
      <c r="AW23" s="48">
        <f t="shared" si="22"/>
        <v>6</v>
      </c>
      <c r="AX23" s="57">
        <v>780</v>
      </c>
      <c r="AY23" s="53">
        <v>714</v>
      </c>
      <c r="AZ23" s="41">
        <f t="shared" si="23"/>
        <v>91.5</v>
      </c>
      <c r="BA23" s="39">
        <f t="shared" si="24"/>
        <v>-66</v>
      </c>
      <c r="BB23" s="53">
        <v>737</v>
      </c>
      <c r="BC23" s="53">
        <v>763</v>
      </c>
      <c r="BD23" s="41">
        <f t="shared" si="25"/>
        <v>103.52781546811399</v>
      </c>
      <c r="BE23" s="39">
        <f t="shared" si="26"/>
        <v>26</v>
      </c>
      <c r="BF23" s="53">
        <v>580</v>
      </c>
      <c r="BG23" s="53">
        <v>567</v>
      </c>
      <c r="BH23" s="41">
        <f t="shared" si="27"/>
        <v>97.75862068965517</v>
      </c>
      <c r="BI23" s="39">
        <f t="shared" si="28"/>
        <v>-13</v>
      </c>
      <c r="BJ23" s="58">
        <v>1473.6227045075125</v>
      </c>
      <c r="BK23" s="53">
        <v>1966.9064748201438</v>
      </c>
      <c r="BL23" s="39">
        <f t="shared" si="29"/>
        <v>493.2837703126313</v>
      </c>
      <c r="BM23" s="53">
        <v>20</v>
      </c>
      <c r="BN23" s="53">
        <v>51</v>
      </c>
      <c r="BO23" s="41">
        <f t="shared" si="30"/>
        <v>255</v>
      </c>
      <c r="BP23" s="39">
        <f t="shared" si="31"/>
        <v>31</v>
      </c>
      <c r="BQ23" s="214">
        <v>77</v>
      </c>
      <c r="BR23" s="51"/>
      <c r="BS23" s="51"/>
      <c r="BT23" s="51"/>
      <c r="BU23" s="14"/>
      <c r="BV23" s="14"/>
    </row>
    <row r="24" spans="1:74" s="20" customFormat="1" ht="21.75" customHeight="1">
      <c r="A24" s="52" t="s">
        <v>87</v>
      </c>
      <c r="B24" s="53">
        <v>1350</v>
      </c>
      <c r="C24" s="54">
        <v>1244</v>
      </c>
      <c r="D24" s="40">
        <f t="shared" si="0"/>
        <v>92.14814814814815</v>
      </c>
      <c r="E24" s="39">
        <f t="shared" si="1"/>
        <v>-106</v>
      </c>
      <c r="F24" s="53">
        <v>793</v>
      </c>
      <c r="G24" s="53">
        <v>725</v>
      </c>
      <c r="H24" s="40">
        <f t="shared" si="2"/>
        <v>91.4249684741488</v>
      </c>
      <c r="I24" s="39">
        <f t="shared" si="3"/>
        <v>-68</v>
      </c>
      <c r="J24" s="53">
        <v>1362</v>
      </c>
      <c r="K24" s="53">
        <v>1233</v>
      </c>
      <c r="L24" s="40">
        <f t="shared" si="4"/>
        <v>90.52863436123349</v>
      </c>
      <c r="M24" s="39">
        <f t="shared" si="5"/>
        <v>-129</v>
      </c>
      <c r="N24" s="55">
        <v>701</v>
      </c>
      <c r="O24" s="53">
        <v>655</v>
      </c>
      <c r="P24" s="41">
        <f t="shared" si="6"/>
        <v>93.43794579172611</v>
      </c>
      <c r="Q24" s="42">
        <f t="shared" si="7"/>
        <v>-46</v>
      </c>
      <c r="R24" s="53">
        <v>240</v>
      </c>
      <c r="S24" s="55">
        <v>246</v>
      </c>
      <c r="T24" s="41">
        <f t="shared" si="8"/>
        <v>102.49999999999999</v>
      </c>
      <c r="U24" s="39">
        <f t="shared" si="9"/>
        <v>6</v>
      </c>
      <c r="V24" s="42"/>
      <c r="W24" s="42"/>
      <c r="X24" s="41" t="e">
        <f t="shared" si="10"/>
        <v>#DIV/0!</v>
      </c>
      <c r="Y24" s="42">
        <f t="shared" si="33"/>
        <v>0</v>
      </c>
      <c r="Z24" s="211">
        <v>2895</v>
      </c>
      <c r="AA24" s="53">
        <v>3236</v>
      </c>
      <c r="AB24" s="40">
        <f t="shared" si="12"/>
        <v>111.7789291882556</v>
      </c>
      <c r="AC24" s="39">
        <f t="shared" si="13"/>
        <v>341</v>
      </c>
      <c r="AD24" s="211">
        <v>1256</v>
      </c>
      <c r="AE24" s="53">
        <v>1203</v>
      </c>
      <c r="AF24" s="40">
        <f t="shared" si="14"/>
        <v>95.78025477707006</v>
      </c>
      <c r="AG24" s="39">
        <f t="shared" si="15"/>
        <v>-53</v>
      </c>
      <c r="AH24" s="211">
        <v>863</v>
      </c>
      <c r="AI24" s="54">
        <v>1069</v>
      </c>
      <c r="AJ24" s="40">
        <f t="shared" si="16"/>
        <v>123.8702201622248</v>
      </c>
      <c r="AK24" s="39">
        <f t="shared" si="17"/>
        <v>206</v>
      </c>
      <c r="AL24" s="53">
        <v>333</v>
      </c>
      <c r="AM24" s="53">
        <v>380</v>
      </c>
      <c r="AN24" s="41">
        <f t="shared" si="18"/>
        <v>114.11411411411412</v>
      </c>
      <c r="AO24" s="39">
        <f t="shared" si="19"/>
        <v>47</v>
      </c>
      <c r="AP24" s="45">
        <f t="shared" si="20"/>
        <v>-5091</v>
      </c>
      <c r="AQ24" s="46">
        <f t="shared" si="21"/>
        <v>-5880</v>
      </c>
      <c r="AR24" s="46">
        <v>6003</v>
      </c>
      <c r="AS24" s="47">
        <v>6736</v>
      </c>
      <c r="AT24" s="56">
        <v>276</v>
      </c>
      <c r="AU24" s="56">
        <v>282</v>
      </c>
      <c r="AV24" s="49">
        <f t="shared" si="32"/>
        <v>102.2</v>
      </c>
      <c r="AW24" s="48">
        <f t="shared" si="22"/>
        <v>6</v>
      </c>
      <c r="AX24" s="57">
        <v>1473</v>
      </c>
      <c r="AY24" s="53">
        <v>1424</v>
      </c>
      <c r="AZ24" s="41">
        <f t="shared" si="23"/>
        <v>96.7</v>
      </c>
      <c r="BA24" s="39">
        <f t="shared" si="24"/>
        <v>-49</v>
      </c>
      <c r="BB24" s="53">
        <v>438</v>
      </c>
      <c r="BC24" s="53">
        <v>388</v>
      </c>
      <c r="BD24" s="41">
        <f t="shared" si="25"/>
        <v>88.58447488584474</v>
      </c>
      <c r="BE24" s="39">
        <f t="shared" si="26"/>
        <v>-50</v>
      </c>
      <c r="BF24" s="53">
        <v>375</v>
      </c>
      <c r="BG24" s="53">
        <v>320</v>
      </c>
      <c r="BH24" s="41">
        <f t="shared" si="27"/>
        <v>85.33333333333334</v>
      </c>
      <c r="BI24" s="39">
        <f t="shared" si="28"/>
        <v>-55</v>
      </c>
      <c r="BJ24" s="58">
        <v>1711.8852459016393</v>
      </c>
      <c r="BK24" s="53">
        <v>2383.076923076923</v>
      </c>
      <c r="BL24" s="39">
        <f t="shared" si="29"/>
        <v>671.1916771752835</v>
      </c>
      <c r="BM24" s="53">
        <v>125</v>
      </c>
      <c r="BN24" s="53">
        <v>110</v>
      </c>
      <c r="BO24" s="41">
        <f t="shared" si="30"/>
        <v>88</v>
      </c>
      <c r="BP24" s="39">
        <f t="shared" si="31"/>
        <v>-15</v>
      </c>
      <c r="BQ24" s="214">
        <v>109</v>
      </c>
      <c r="BR24" s="51"/>
      <c r="BS24" s="51"/>
      <c r="BT24" s="51"/>
      <c r="BU24" s="14"/>
      <c r="BV24" s="14"/>
    </row>
    <row r="25" spans="1:74" s="20" customFormat="1" ht="21.75" customHeight="1">
      <c r="A25" s="52" t="s">
        <v>88</v>
      </c>
      <c r="B25" s="53">
        <v>1890</v>
      </c>
      <c r="C25" s="54">
        <v>1571</v>
      </c>
      <c r="D25" s="40">
        <f t="shared" si="0"/>
        <v>83.12169312169311</v>
      </c>
      <c r="E25" s="39">
        <f t="shared" si="1"/>
        <v>-319</v>
      </c>
      <c r="F25" s="53">
        <v>872</v>
      </c>
      <c r="G25" s="53">
        <v>770</v>
      </c>
      <c r="H25" s="40">
        <f t="shared" si="2"/>
        <v>88.30275229357798</v>
      </c>
      <c r="I25" s="39">
        <f t="shared" si="3"/>
        <v>-102</v>
      </c>
      <c r="J25" s="53">
        <v>941</v>
      </c>
      <c r="K25" s="53">
        <v>826</v>
      </c>
      <c r="L25" s="40">
        <f t="shared" si="4"/>
        <v>87.77895855472902</v>
      </c>
      <c r="M25" s="39">
        <f t="shared" si="5"/>
        <v>-115</v>
      </c>
      <c r="N25" s="55">
        <v>223</v>
      </c>
      <c r="O25" s="53">
        <v>153</v>
      </c>
      <c r="P25" s="41">
        <f t="shared" si="6"/>
        <v>68.60986547085201</v>
      </c>
      <c r="Q25" s="42">
        <f t="shared" si="7"/>
        <v>-70</v>
      </c>
      <c r="R25" s="53">
        <v>257</v>
      </c>
      <c r="S25" s="55">
        <v>169</v>
      </c>
      <c r="T25" s="41">
        <f t="shared" si="8"/>
        <v>65.75875486381322</v>
      </c>
      <c r="U25" s="39">
        <f t="shared" si="9"/>
        <v>-88</v>
      </c>
      <c r="V25" s="42"/>
      <c r="W25" s="42"/>
      <c r="X25" s="41" t="e">
        <f t="shared" si="10"/>
        <v>#DIV/0!</v>
      </c>
      <c r="Y25" s="42">
        <f t="shared" si="33"/>
        <v>0</v>
      </c>
      <c r="Z25" s="211">
        <v>3749</v>
      </c>
      <c r="AA25" s="53">
        <v>3318</v>
      </c>
      <c r="AB25" s="40">
        <f t="shared" si="12"/>
        <v>88.50360096025607</v>
      </c>
      <c r="AC25" s="39">
        <f t="shared" si="13"/>
        <v>-431</v>
      </c>
      <c r="AD25" s="211">
        <v>1847</v>
      </c>
      <c r="AE25" s="53">
        <v>1556</v>
      </c>
      <c r="AF25" s="40">
        <f t="shared" si="14"/>
        <v>84.244721169464</v>
      </c>
      <c r="AG25" s="39">
        <f t="shared" si="15"/>
        <v>-291</v>
      </c>
      <c r="AH25" s="211">
        <v>1507</v>
      </c>
      <c r="AI25" s="54">
        <v>1329</v>
      </c>
      <c r="AJ25" s="40">
        <f t="shared" si="16"/>
        <v>88.18845388188454</v>
      </c>
      <c r="AK25" s="39">
        <f t="shared" si="17"/>
        <v>-178</v>
      </c>
      <c r="AL25" s="53">
        <v>624</v>
      </c>
      <c r="AM25" s="53">
        <v>517</v>
      </c>
      <c r="AN25" s="41">
        <f t="shared" si="18"/>
        <v>82.8525641025641</v>
      </c>
      <c r="AO25" s="39">
        <f t="shared" si="19"/>
        <v>-107</v>
      </c>
      <c r="AP25" s="45">
        <f t="shared" si="20"/>
        <v>-1694</v>
      </c>
      <c r="AQ25" s="46">
        <f t="shared" si="21"/>
        <v>-1792</v>
      </c>
      <c r="AR25" s="46">
        <v>3063</v>
      </c>
      <c r="AS25" s="47">
        <v>2915</v>
      </c>
      <c r="AT25" s="56">
        <v>179</v>
      </c>
      <c r="AU25" s="56">
        <v>185</v>
      </c>
      <c r="AV25" s="49">
        <f t="shared" si="32"/>
        <v>103.4</v>
      </c>
      <c r="AW25" s="48">
        <f t="shared" si="22"/>
        <v>6</v>
      </c>
      <c r="AX25" s="57">
        <v>977</v>
      </c>
      <c r="AY25" s="53">
        <v>869</v>
      </c>
      <c r="AZ25" s="41">
        <f t="shared" si="23"/>
        <v>88.9</v>
      </c>
      <c r="BA25" s="39">
        <f t="shared" si="24"/>
        <v>-108</v>
      </c>
      <c r="BB25" s="53">
        <v>521</v>
      </c>
      <c r="BC25" s="53">
        <v>448</v>
      </c>
      <c r="BD25" s="41">
        <f t="shared" si="25"/>
        <v>85.98848368522073</v>
      </c>
      <c r="BE25" s="39">
        <f t="shared" si="26"/>
        <v>-73</v>
      </c>
      <c r="BF25" s="53">
        <v>419</v>
      </c>
      <c r="BG25" s="53">
        <v>343</v>
      </c>
      <c r="BH25" s="41">
        <f t="shared" si="27"/>
        <v>81.86157517899761</v>
      </c>
      <c r="BI25" s="39">
        <f t="shared" si="28"/>
        <v>-76</v>
      </c>
      <c r="BJ25" s="58">
        <v>1765.2452025586354</v>
      </c>
      <c r="BK25" s="53">
        <v>2150.7462686567164</v>
      </c>
      <c r="BL25" s="39">
        <f t="shared" si="29"/>
        <v>385.5010660980811</v>
      </c>
      <c r="BM25" s="53">
        <v>23</v>
      </c>
      <c r="BN25" s="53">
        <v>28</v>
      </c>
      <c r="BO25" s="41">
        <f t="shared" si="30"/>
        <v>121.7</v>
      </c>
      <c r="BP25" s="39">
        <f t="shared" si="31"/>
        <v>5</v>
      </c>
      <c r="BQ25" s="214">
        <v>69</v>
      </c>
      <c r="BR25" s="51"/>
      <c r="BS25" s="51"/>
      <c r="BT25" s="51"/>
      <c r="BU25" s="14"/>
      <c r="BV25" s="14"/>
    </row>
    <row r="26" spans="1:74" s="20" customFormat="1" ht="21.75" customHeight="1">
      <c r="A26" s="52" t="s">
        <v>89</v>
      </c>
      <c r="B26" s="53">
        <v>2094</v>
      </c>
      <c r="C26" s="54">
        <v>2143</v>
      </c>
      <c r="D26" s="40">
        <f t="shared" si="0"/>
        <v>102.34001910219675</v>
      </c>
      <c r="E26" s="39">
        <f t="shared" si="1"/>
        <v>49</v>
      </c>
      <c r="F26" s="53">
        <v>1088</v>
      </c>
      <c r="G26" s="53">
        <v>846</v>
      </c>
      <c r="H26" s="40">
        <f t="shared" si="2"/>
        <v>77.75735294117648</v>
      </c>
      <c r="I26" s="39">
        <f t="shared" si="3"/>
        <v>-242</v>
      </c>
      <c r="J26" s="53">
        <v>1000</v>
      </c>
      <c r="K26" s="53">
        <v>1021</v>
      </c>
      <c r="L26" s="40">
        <f t="shared" si="4"/>
        <v>102.1</v>
      </c>
      <c r="M26" s="39">
        <f t="shared" si="5"/>
        <v>21</v>
      </c>
      <c r="N26" s="55">
        <v>168</v>
      </c>
      <c r="O26" s="53">
        <v>113</v>
      </c>
      <c r="P26" s="41">
        <f t="shared" si="6"/>
        <v>67.26190476190477</v>
      </c>
      <c r="Q26" s="42">
        <f t="shared" si="7"/>
        <v>-55</v>
      </c>
      <c r="R26" s="53">
        <v>401</v>
      </c>
      <c r="S26" s="55">
        <v>350</v>
      </c>
      <c r="T26" s="41">
        <f t="shared" si="8"/>
        <v>87.28179551122194</v>
      </c>
      <c r="U26" s="39">
        <f t="shared" si="9"/>
        <v>-51</v>
      </c>
      <c r="V26" s="42"/>
      <c r="W26" s="42"/>
      <c r="X26" s="41" t="e">
        <f t="shared" si="10"/>
        <v>#DIV/0!</v>
      </c>
      <c r="Y26" s="42">
        <f t="shared" si="33"/>
        <v>0</v>
      </c>
      <c r="Z26" s="211">
        <v>5561</v>
      </c>
      <c r="AA26" s="53">
        <v>5675</v>
      </c>
      <c r="AB26" s="40">
        <f t="shared" si="12"/>
        <v>102.04999100881136</v>
      </c>
      <c r="AC26" s="39">
        <f t="shared" si="13"/>
        <v>114</v>
      </c>
      <c r="AD26" s="211">
        <v>2070</v>
      </c>
      <c r="AE26" s="53">
        <v>2119</v>
      </c>
      <c r="AF26" s="40">
        <f t="shared" si="14"/>
        <v>102.36714975845412</v>
      </c>
      <c r="AG26" s="39">
        <f t="shared" si="15"/>
        <v>49</v>
      </c>
      <c r="AH26" s="211">
        <v>2032</v>
      </c>
      <c r="AI26" s="54">
        <v>1770</v>
      </c>
      <c r="AJ26" s="40">
        <f t="shared" si="16"/>
        <v>87.10629921259843</v>
      </c>
      <c r="AK26" s="39">
        <f t="shared" si="17"/>
        <v>-262</v>
      </c>
      <c r="AL26" s="53">
        <v>1139</v>
      </c>
      <c r="AM26" s="53">
        <v>1151</v>
      </c>
      <c r="AN26" s="41">
        <f t="shared" si="18"/>
        <v>101.05355575065846</v>
      </c>
      <c r="AO26" s="39">
        <f t="shared" si="19"/>
        <v>12</v>
      </c>
      <c r="AP26" s="45">
        <f t="shared" si="20"/>
        <v>-2732</v>
      </c>
      <c r="AQ26" s="46">
        <f t="shared" si="21"/>
        <v>-2897</v>
      </c>
      <c r="AR26" s="46">
        <v>4192</v>
      </c>
      <c r="AS26" s="47">
        <v>4383</v>
      </c>
      <c r="AT26" s="56">
        <v>136</v>
      </c>
      <c r="AU26" s="56">
        <v>131</v>
      </c>
      <c r="AV26" s="49">
        <f t="shared" si="32"/>
        <v>96.3</v>
      </c>
      <c r="AW26" s="48">
        <f t="shared" si="22"/>
        <v>-5</v>
      </c>
      <c r="AX26" s="57">
        <v>1072</v>
      </c>
      <c r="AY26" s="53">
        <v>1093</v>
      </c>
      <c r="AZ26" s="41">
        <f t="shared" si="23"/>
        <v>102</v>
      </c>
      <c r="BA26" s="39">
        <f t="shared" si="24"/>
        <v>21</v>
      </c>
      <c r="BB26" s="53">
        <v>634</v>
      </c>
      <c r="BC26" s="53">
        <v>657</v>
      </c>
      <c r="BD26" s="41">
        <f t="shared" si="25"/>
        <v>103.62776025236593</v>
      </c>
      <c r="BE26" s="39">
        <f t="shared" si="26"/>
        <v>23</v>
      </c>
      <c r="BF26" s="53">
        <v>459</v>
      </c>
      <c r="BG26" s="53">
        <v>482</v>
      </c>
      <c r="BH26" s="41">
        <f t="shared" si="27"/>
        <v>105.01089324618735</v>
      </c>
      <c r="BI26" s="39">
        <f t="shared" si="28"/>
        <v>23</v>
      </c>
      <c r="BJ26" s="58">
        <v>1632.1357285429142</v>
      </c>
      <c r="BK26" s="53">
        <v>2007.509881422925</v>
      </c>
      <c r="BL26" s="39">
        <f t="shared" si="29"/>
        <v>375.3741528800108</v>
      </c>
      <c r="BM26" s="53">
        <v>26</v>
      </c>
      <c r="BN26" s="53">
        <v>20</v>
      </c>
      <c r="BO26" s="41">
        <f t="shared" si="30"/>
        <v>76.9</v>
      </c>
      <c r="BP26" s="39">
        <f t="shared" si="31"/>
        <v>-6</v>
      </c>
      <c r="BQ26" s="214">
        <v>92</v>
      </c>
      <c r="BR26" s="51"/>
      <c r="BS26" s="51"/>
      <c r="BT26" s="51"/>
      <c r="BU26" s="14"/>
      <c r="BV26" s="14"/>
    </row>
    <row r="27" spans="1:74" s="20" customFormat="1" ht="21.75" customHeight="1">
      <c r="A27" s="52" t="s">
        <v>90</v>
      </c>
      <c r="B27" s="53">
        <v>999</v>
      </c>
      <c r="C27" s="54">
        <v>1035</v>
      </c>
      <c r="D27" s="40">
        <f t="shared" si="0"/>
        <v>103.60360360360362</v>
      </c>
      <c r="E27" s="39">
        <f t="shared" si="1"/>
        <v>36</v>
      </c>
      <c r="F27" s="53">
        <v>449</v>
      </c>
      <c r="G27" s="53">
        <v>550</v>
      </c>
      <c r="H27" s="40">
        <f t="shared" si="2"/>
        <v>122.49443207126949</v>
      </c>
      <c r="I27" s="39">
        <f t="shared" si="3"/>
        <v>101</v>
      </c>
      <c r="J27" s="53">
        <v>739</v>
      </c>
      <c r="K27" s="53">
        <v>805</v>
      </c>
      <c r="L27" s="40">
        <f t="shared" si="4"/>
        <v>108.93098782138024</v>
      </c>
      <c r="M27" s="39">
        <f t="shared" si="5"/>
        <v>66</v>
      </c>
      <c r="N27" s="55">
        <v>328</v>
      </c>
      <c r="O27" s="53">
        <v>400</v>
      </c>
      <c r="P27" s="41">
        <f t="shared" si="6"/>
        <v>121.95121951219512</v>
      </c>
      <c r="Q27" s="42">
        <f t="shared" si="7"/>
        <v>72</v>
      </c>
      <c r="R27" s="53">
        <v>148</v>
      </c>
      <c r="S27" s="55">
        <v>109</v>
      </c>
      <c r="T27" s="41">
        <f t="shared" si="8"/>
        <v>73.64864864864865</v>
      </c>
      <c r="U27" s="39">
        <f t="shared" si="9"/>
        <v>-39</v>
      </c>
      <c r="V27" s="42"/>
      <c r="W27" s="42"/>
      <c r="X27" s="41" t="e">
        <f t="shared" si="10"/>
        <v>#DIV/0!</v>
      </c>
      <c r="Y27" s="42">
        <f t="shared" si="33"/>
        <v>0</v>
      </c>
      <c r="Z27" s="211">
        <v>2068</v>
      </c>
      <c r="AA27" s="53">
        <v>2706</v>
      </c>
      <c r="AB27" s="40">
        <f t="shared" si="12"/>
        <v>130.85106382978725</v>
      </c>
      <c r="AC27" s="39">
        <f t="shared" si="13"/>
        <v>638</v>
      </c>
      <c r="AD27" s="211">
        <v>967</v>
      </c>
      <c r="AE27" s="53">
        <v>999</v>
      </c>
      <c r="AF27" s="40">
        <f t="shared" si="14"/>
        <v>103.30920372285419</v>
      </c>
      <c r="AG27" s="39">
        <f t="shared" si="15"/>
        <v>32</v>
      </c>
      <c r="AH27" s="211">
        <v>614</v>
      </c>
      <c r="AI27" s="54">
        <v>1016</v>
      </c>
      <c r="AJ27" s="40">
        <f t="shared" si="16"/>
        <v>165.47231270358307</v>
      </c>
      <c r="AK27" s="39">
        <f t="shared" si="17"/>
        <v>402</v>
      </c>
      <c r="AL27" s="53">
        <v>169</v>
      </c>
      <c r="AM27" s="53">
        <v>111</v>
      </c>
      <c r="AN27" s="41">
        <f t="shared" si="18"/>
        <v>65.68047337278107</v>
      </c>
      <c r="AO27" s="39">
        <f t="shared" si="19"/>
        <v>-58</v>
      </c>
      <c r="AP27" s="45">
        <f t="shared" si="20"/>
        <v>-1427</v>
      </c>
      <c r="AQ27" s="46">
        <f t="shared" si="21"/>
        <v>-1331</v>
      </c>
      <c r="AR27" s="46">
        <v>2178</v>
      </c>
      <c r="AS27" s="47">
        <v>2086</v>
      </c>
      <c r="AT27" s="56">
        <v>121</v>
      </c>
      <c r="AU27" s="56">
        <v>133</v>
      </c>
      <c r="AV27" s="49">
        <f t="shared" si="32"/>
        <v>109.9</v>
      </c>
      <c r="AW27" s="48">
        <f t="shared" si="22"/>
        <v>12</v>
      </c>
      <c r="AX27" s="57">
        <v>825</v>
      </c>
      <c r="AY27" s="53">
        <v>975</v>
      </c>
      <c r="AZ27" s="41">
        <f t="shared" si="23"/>
        <v>118.2</v>
      </c>
      <c r="BA27" s="39">
        <f t="shared" si="24"/>
        <v>150</v>
      </c>
      <c r="BB27" s="53">
        <v>248</v>
      </c>
      <c r="BC27" s="53">
        <v>280</v>
      </c>
      <c r="BD27" s="41">
        <f t="shared" si="25"/>
        <v>112.90322580645163</v>
      </c>
      <c r="BE27" s="39">
        <f t="shared" si="26"/>
        <v>32</v>
      </c>
      <c r="BF27" s="53">
        <v>198</v>
      </c>
      <c r="BG27" s="53">
        <v>235</v>
      </c>
      <c r="BH27" s="41">
        <f t="shared" si="27"/>
        <v>118.68686868686868</v>
      </c>
      <c r="BI27" s="39">
        <f t="shared" si="28"/>
        <v>37</v>
      </c>
      <c r="BJ27" s="58">
        <v>1943</v>
      </c>
      <c r="BK27" s="53">
        <v>2394.9771689497716</v>
      </c>
      <c r="BL27" s="39">
        <f t="shared" si="29"/>
        <v>451.97716894977157</v>
      </c>
      <c r="BM27" s="53">
        <v>30</v>
      </c>
      <c r="BN27" s="53">
        <v>65</v>
      </c>
      <c r="BO27" s="41">
        <f t="shared" si="30"/>
        <v>216.7</v>
      </c>
      <c r="BP27" s="39">
        <f t="shared" si="31"/>
        <v>35</v>
      </c>
      <c r="BQ27" s="214">
        <v>299</v>
      </c>
      <c r="BR27" s="51"/>
      <c r="BS27" s="51"/>
      <c r="BT27" s="51"/>
      <c r="BU27" s="14"/>
      <c r="BV27" s="14"/>
    </row>
    <row r="28" spans="1:74" s="20" customFormat="1" ht="21.75" customHeight="1">
      <c r="A28" s="52" t="s">
        <v>91</v>
      </c>
      <c r="B28" s="53">
        <v>655</v>
      </c>
      <c r="C28" s="54">
        <v>596</v>
      </c>
      <c r="D28" s="40">
        <f t="shared" si="0"/>
        <v>90.99236641221374</v>
      </c>
      <c r="E28" s="39">
        <f t="shared" si="1"/>
        <v>-59</v>
      </c>
      <c r="F28" s="53">
        <v>339</v>
      </c>
      <c r="G28" s="53">
        <v>326</v>
      </c>
      <c r="H28" s="40">
        <f t="shared" si="2"/>
        <v>96.16519174041298</v>
      </c>
      <c r="I28" s="39">
        <f t="shared" si="3"/>
        <v>-13</v>
      </c>
      <c r="J28" s="53">
        <v>388</v>
      </c>
      <c r="K28" s="53">
        <v>386</v>
      </c>
      <c r="L28" s="40">
        <f t="shared" si="4"/>
        <v>99.48453608247422</v>
      </c>
      <c r="M28" s="39">
        <f t="shared" si="5"/>
        <v>-2</v>
      </c>
      <c r="N28" s="55">
        <v>20</v>
      </c>
      <c r="O28" s="53">
        <v>27</v>
      </c>
      <c r="P28" s="41">
        <f t="shared" si="6"/>
        <v>135</v>
      </c>
      <c r="Q28" s="42">
        <f t="shared" si="7"/>
        <v>7</v>
      </c>
      <c r="R28" s="53">
        <v>196</v>
      </c>
      <c r="S28" s="55">
        <v>170</v>
      </c>
      <c r="T28" s="41">
        <f t="shared" si="8"/>
        <v>86.73469387755102</v>
      </c>
      <c r="U28" s="39">
        <f t="shared" si="9"/>
        <v>-26</v>
      </c>
      <c r="V28" s="42"/>
      <c r="W28" s="42"/>
      <c r="X28" s="41" t="e">
        <f t="shared" si="10"/>
        <v>#DIV/0!</v>
      </c>
      <c r="Y28" s="42">
        <f t="shared" si="33"/>
        <v>0</v>
      </c>
      <c r="Z28" s="211">
        <v>1558</v>
      </c>
      <c r="AA28" s="53">
        <v>1802</v>
      </c>
      <c r="AB28" s="40">
        <f t="shared" si="12"/>
        <v>115.66110397946086</v>
      </c>
      <c r="AC28" s="39">
        <f t="shared" si="13"/>
        <v>244</v>
      </c>
      <c r="AD28" s="211">
        <v>654</v>
      </c>
      <c r="AE28" s="53">
        <v>594</v>
      </c>
      <c r="AF28" s="40">
        <f t="shared" si="14"/>
        <v>90.82568807339449</v>
      </c>
      <c r="AG28" s="39">
        <f t="shared" si="15"/>
        <v>-60</v>
      </c>
      <c r="AH28" s="211">
        <v>599</v>
      </c>
      <c r="AI28" s="54">
        <v>788</v>
      </c>
      <c r="AJ28" s="40">
        <f t="shared" si="16"/>
        <v>131.5525876460768</v>
      </c>
      <c r="AK28" s="39">
        <f t="shared" si="17"/>
        <v>189</v>
      </c>
      <c r="AL28" s="53">
        <v>426</v>
      </c>
      <c r="AM28" s="53">
        <v>420</v>
      </c>
      <c r="AN28" s="41">
        <f t="shared" si="18"/>
        <v>98.59154929577466</v>
      </c>
      <c r="AO28" s="39">
        <f t="shared" si="19"/>
        <v>-6</v>
      </c>
      <c r="AP28" s="45">
        <f t="shared" si="20"/>
        <v>-10211</v>
      </c>
      <c r="AQ28" s="46">
        <f t="shared" si="21"/>
        <v>-10359</v>
      </c>
      <c r="AR28" s="46">
        <v>10639</v>
      </c>
      <c r="AS28" s="47">
        <v>10758</v>
      </c>
      <c r="AT28" s="56">
        <v>120</v>
      </c>
      <c r="AU28" s="56">
        <v>92</v>
      </c>
      <c r="AV28" s="49">
        <f t="shared" si="32"/>
        <v>76.7</v>
      </c>
      <c r="AW28" s="48">
        <f t="shared" si="22"/>
        <v>-28</v>
      </c>
      <c r="AX28" s="57">
        <v>460</v>
      </c>
      <c r="AY28" s="53">
        <v>412</v>
      </c>
      <c r="AZ28" s="41">
        <f t="shared" si="23"/>
        <v>89.6</v>
      </c>
      <c r="BA28" s="39">
        <f t="shared" si="24"/>
        <v>-48</v>
      </c>
      <c r="BB28" s="53">
        <v>227</v>
      </c>
      <c r="BC28" s="53">
        <v>197</v>
      </c>
      <c r="BD28" s="41">
        <f t="shared" si="25"/>
        <v>86.78414096916299</v>
      </c>
      <c r="BE28" s="39">
        <f t="shared" si="26"/>
        <v>-30</v>
      </c>
      <c r="BF28" s="53">
        <v>207</v>
      </c>
      <c r="BG28" s="53">
        <v>166</v>
      </c>
      <c r="BH28" s="41">
        <f t="shared" si="27"/>
        <v>80.19323671497585</v>
      </c>
      <c r="BI28" s="39">
        <f t="shared" si="28"/>
        <v>-41</v>
      </c>
      <c r="BJ28" s="58">
        <v>1382.2115384615386</v>
      </c>
      <c r="BK28" s="53">
        <v>2151.5923566878982</v>
      </c>
      <c r="BL28" s="39">
        <f t="shared" si="29"/>
        <v>769.3808182263597</v>
      </c>
      <c r="BM28" s="53">
        <v>2</v>
      </c>
      <c r="BN28" s="53">
        <v>5</v>
      </c>
      <c r="BO28" s="41">
        <f t="shared" si="30"/>
        <v>250</v>
      </c>
      <c r="BP28" s="39">
        <f t="shared" si="31"/>
        <v>3</v>
      </c>
      <c r="BQ28" s="214">
        <v>69</v>
      </c>
      <c r="BR28" s="51"/>
      <c r="BS28" s="51"/>
      <c r="BT28" s="51"/>
      <c r="BU28" s="14"/>
      <c r="BV28" s="14"/>
    </row>
    <row r="29" spans="1:74" s="20" customFormat="1" ht="21.75" customHeight="1">
      <c r="A29" s="52" t="s">
        <v>92</v>
      </c>
      <c r="B29" s="53">
        <v>1084</v>
      </c>
      <c r="C29" s="54">
        <v>1178</v>
      </c>
      <c r="D29" s="40">
        <f t="shared" si="0"/>
        <v>108.67158671586716</v>
      </c>
      <c r="E29" s="39">
        <f t="shared" si="1"/>
        <v>94</v>
      </c>
      <c r="F29" s="53">
        <v>594</v>
      </c>
      <c r="G29" s="53">
        <v>558</v>
      </c>
      <c r="H29" s="40">
        <f t="shared" si="2"/>
        <v>93.93939393939394</v>
      </c>
      <c r="I29" s="39">
        <f t="shared" si="3"/>
        <v>-36</v>
      </c>
      <c r="J29" s="53">
        <v>531</v>
      </c>
      <c r="K29" s="53">
        <v>556</v>
      </c>
      <c r="L29" s="40">
        <f t="shared" si="4"/>
        <v>104.70809792843691</v>
      </c>
      <c r="M29" s="39">
        <f t="shared" si="5"/>
        <v>25</v>
      </c>
      <c r="N29" s="55">
        <v>84</v>
      </c>
      <c r="O29" s="53">
        <v>72</v>
      </c>
      <c r="P29" s="41">
        <f t="shared" si="6"/>
        <v>85.71428571428571</v>
      </c>
      <c r="Q29" s="42">
        <f t="shared" si="7"/>
        <v>-12</v>
      </c>
      <c r="R29" s="53">
        <v>210</v>
      </c>
      <c r="S29" s="55">
        <v>194</v>
      </c>
      <c r="T29" s="41">
        <f t="shared" si="8"/>
        <v>92.38095238095238</v>
      </c>
      <c r="U29" s="39">
        <f t="shared" si="9"/>
        <v>-16</v>
      </c>
      <c r="V29" s="42"/>
      <c r="W29" s="42"/>
      <c r="X29" s="41" t="e">
        <f t="shared" si="10"/>
        <v>#DIV/0!</v>
      </c>
      <c r="Y29" s="42">
        <f t="shared" si="33"/>
        <v>0</v>
      </c>
      <c r="Z29" s="211">
        <v>1789</v>
      </c>
      <c r="AA29" s="53">
        <v>1956</v>
      </c>
      <c r="AB29" s="40">
        <f t="shared" si="12"/>
        <v>109.33482392397988</v>
      </c>
      <c r="AC29" s="39">
        <f t="shared" si="13"/>
        <v>167</v>
      </c>
      <c r="AD29" s="211">
        <v>970</v>
      </c>
      <c r="AE29" s="53">
        <v>1139</v>
      </c>
      <c r="AF29" s="40">
        <f t="shared" si="14"/>
        <v>117.42268041237114</v>
      </c>
      <c r="AG29" s="39">
        <f t="shared" si="15"/>
        <v>169</v>
      </c>
      <c r="AH29" s="211">
        <v>668</v>
      </c>
      <c r="AI29" s="54">
        <v>681</v>
      </c>
      <c r="AJ29" s="40">
        <f t="shared" si="16"/>
        <v>101.94610778443113</v>
      </c>
      <c r="AK29" s="39">
        <f t="shared" si="17"/>
        <v>13</v>
      </c>
      <c r="AL29" s="53">
        <v>237</v>
      </c>
      <c r="AM29" s="53">
        <v>261</v>
      </c>
      <c r="AN29" s="41">
        <f t="shared" si="18"/>
        <v>110.12658227848102</v>
      </c>
      <c r="AO29" s="39">
        <f t="shared" si="19"/>
        <v>24</v>
      </c>
      <c r="AP29" s="45">
        <f t="shared" si="20"/>
        <v>-2133</v>
      </c>
      <c r="AQ29" s="46">
        <f t="shared" si="21"/>
        <v>-1679</v>
      </c>
      <c r="AR29" s="46">
        <v>2916</v>
      </c>
      <c r="AS29" s="47">
        <v>2497</v>
      </c>
      <c r="AT29" s="56">
        <v>151</v>
      </c>
      <c r="AU29" s="56">
        <v>169</v>
      </c>
      <c r="AV29" s="49">
        <f t="shared" si="32"/>
        <v>111.9</v>
      </c>
      <c r="AW29" s="48">
        <f t="shared" si="22"/>
        <v>18</v>
      </c>
      <c r="AX29" s="57">
        <v>540</v>
      </c>
      <c r="AY29" s="53">
        <v>637</v>
      </c>
      <c r="AZ29" s="41">
        <f t="shared" si="23"/>
        <v>118</v>
      </c>
      <c r="BA29" s="39">
        <f t="shared" si="24"/>
        <v>97</v>
      </c>
      <c r="BB29" s="53">
        <v>301</v>
      </c>
      <c r="BC29" s="53">
        <v>360</v>
      </c>
      <c r="BD29" s="41">
        <f t="shared" si="25"/>
        <v>119.60132890365449</v>
      </c>
      <c r="BE29" s="39">
        <f t="shared" si="26"/>
        <v>59</v>
      </c>
      <c r="BF29" s="53">
        <v>237</v>
      </c>
      <c r="BG29" s="53">
        <v>259</v>
      </c>
      <c r="BH29" s="41">
        <f t="shared" si="27"/>
        <v>109.28270042194093</v>
      </c>
      <c r="BI29" s="39">
        <f t="shared" si="28"/>
        <v>22</v>
      </c>
      <c r="BJ29" s="58">
        <v>1824.6861924686193</v>
      </c>
      <c r="BK29" s="53">
        <v>2297.3244147157193</v>
      </c>
      <c r="BL29" s="39">
        <f t="shared" si="29"/>
        <v>472.6382222471</v>
      </c>
      <c r="BM29" s="53">
        <v>14</v>
      </c>
      <c r="BN29" s="53">
        <v>12</v>
      </c>
      <c r="BO29" s="41">
        <f t="shared" si="30"/>
        <v>85.7</v>
      </c>
      <c r="BP29" s="39">
        <f t="shared" si="31"/>
        <v>-2</v>
      </c>
      <c r="BQ29" s="214">
        <v>258</v>
      </c>
      <c r="BR29" s="51"/>
      <c r="BS29" s="51"/>
      <c r="BT29" s="51"/>
      <c r="BU29" s="14"/>
      <c r="BV29" s="14"/>
    </row>
    <row r="30" spans="1:74" s="20" customFormat="1" ht="21.75" customHeight="1">
      <c r="A30" s="52" t="s">
        <v>93</v>
      </c>
      <c r="B30" s="53">
        <v>1352</v>
      </c>
      <c r="C30" s="54">
        <v>1247</v>
      </c>
      <c r="D30" s="40">
        <f t="shared" si="0"/>
        <v>92.23372781065089</v>
      </c>
      <c r="E30" s="39">
        <f t="shared" si="1"/>
        <v>-105</v>
      </c>
      <c r="F30" s="53">
        <v>871</v>
      </c>
      <c r="G30" s="53">
        <v>730</v>
      </c>
      <c r="H30" s="40">
        <f t="shared" si="2"/>
        <v>83.81171067738232</v>
      </c>
      <c r="I30" s="39">
        <f t="shared" si="3"/>
        <v>-141</v>
      </c>
      <c r="J30" s="53">
        <v>1074</v>
      </c>
      <c r="K30" s="53">
        <v>1137</v>
      </c>
      <c r="L30" s="40">
        <f t="shared" si="4"/>
        <v>105.86592178770951</v>
      </c>
      <c r="M30" s="39">
        <f t="shared" si="5"/>
        <v>63</v>
      </c>
      <c r="N30" s="55">
        <v>338</v>
      </c>
      <c r="O30" s="53">
        <v>439</v>
      </c>
      <c r="P30" s="41">
        <f t="shared" si="6"/>
        <v>129.88165680473372</v>
      </c>
      <c r="Q30" s="42">
        <f t="shared" si="7"/>
        <v>101</v>
      </c>
      <c r="R30" s="53">
        <v>306</v>
      </c>
      <c r="S30" s="55">
        <v>306</v>
      </c>
      <c r="T30" s="41">
        <f t="shared" si="8"/>
        <v>100</v>
      </c>
      <c r="U30" s="39">
        <f t="shared" si="9"/>
        <v>0</v>
      </c>
      <c r="V30" s="42"/>
      <c r="W30" s="42"/>
      <c r="X30" s="41" t="e">
        <f t="shared" si="10"/>
        <v>#DIV/0!</v>
      </c>
      <c r="Y30" s="42">
        <f t="shared" si="33"/>
        <v>0</v>
      </c>
      <c r="Z30" s="211">
        <v>3365</v>
      </c>
      <c r="AA30" s="53">
        <v>3735</v>
      </c>
      <c r="AB30" s="40">
        <f t="shared" si="12"/>
        <v>110.99554234769688</v>
      </c>
      <c r="AC30" s="39">
        <f t="shared" si="13"/>
        <v>370</v>
      </c>
      <c r="AD30" s="211">
        <v>1345</v>
      </c>
      <c r="AE30" s="53">
        <v>1231</v>
      </c>
      <c r="AF30" s="40">
        <f t="shared" si="14"/>
        <v>91.52416356877323</v>
      </c>
      <c r="AG30" s="39">
        <f t="shared" si="15"/>
        <v>-114</v>
      </c>
      <c r="AH30" s="211">
        <v>1472</v>
      </c>
      <c r="AI30" s="54">
        <v>1482</v>
      </c>
      <c r="AJ30" s="40">
        <f t="shared" si="16"/>
        <v>100.67934782608697</v>
      </c>
      <c r="AK30" s="39">
        <f t="shared" si="17"/>
        <v>10</v>
      </c>
      <c r="AL30" s="53">
        <v>325</v>
      </c>
      <c r="AM30" s="53">
        <v>272</v>
      </c>
      <c r="AN30" s="41">
        <f t="shared" si="18"/>
        <v>83.6923076923077</v>
      </c>
      <c r="AO30" s="39">
        <f t="shared" si="19"/>
        <v>-53</v>
      </c>
      <c r="AP30" s="45">
        <f t="shared" si="20"/>
        <v>-2527</v>
      </c>
      <c r="AQ30" s="46">
        <f t="shared" si="21"/>
        <v>-2973</v>
      </c>
      <c r="AR30" s="46">
        <v>3567</v>
      </c>
      <c r="AS30" s="47">
        <v>3950</v>
      </c>
      <c r="AT30" s="56">
        <v>146</v>
      </c>
      <c r="AU30" s="56">
        <v>166</v>
      </c>
      <c r="AV30" s="49">
        <f t="shared" si="32"/>
        <v>113.7</v>
      </c>
      <c r="AW30" s="48">
        <f t="shared" si="22"/>
        <v>20</v>
      </c>
      <c r="AX30" s="57">
        <v>1131</v>
      </c>
      <c r="AY30" s="53">
        <v>1202</v>
      </c>
      <c r="AZ30" s="41">
        <f t="shared" si="23"/>
        <v>106.3</v>
      </c>
      <c r="BA30" s="39">
        <f t="shared" si="24"/>
        <v>71</v>
      </c>
      <c r="BB30" s="53">
        <v>312</v>
      </c>
      <c r="BC30" s="53">
        <v>270</v>
      </c>
      <c r="BD30" s="41">
        <f t="shared" si="25"/>
        <v>86.53846153846155</v>
      </c>
      <c r="BE30" s="39">
        <f t="shared" si="26"/>
        <v>-42</v>
      </c>
      <c r="BF30" s="53">
        <v>246</v>
      </c>
      <c r="BG30" s="53">
        <v>206</v>
      </c>
      <c r="BH30" s="41">
        <f t="shared" si="27"/>
        <v>83.73983739837398</v>
      </c>
      <c r="BI30" s="39">
        <f t="shared" si="28"/>
        <v>-40</v>
      </c>
      <c r="BJ30" s="58">
        <v>2492.0289855072465</v>
      </c>
      <c r="BK30" s="53">
        <v>2621.1822660098524</v>
      </c>
      <c r="BL30" s="39">
        <f t="shared" si="29"/>
        <v>129.15328050260587</v>
      </c>
      <c r="BM30" s="53">
        <v>12</v>
      </c>
      <c r="BN30" s="53">
        <v>14</v>
      </c>
      <c r="BO30" s="41">
        <f t="shared" si="30"/>
        <v>116.7</v>
      </c>
      <c r="BP30" s="39">
        <f t="shared" si="31"/>
        <v>2</v>
      </c>
      <c r="BQ30" s="214">
        <v>49</v>
      </c>
      <c r="BR30" s="51"/>
      <c r="BS30" s="51"/>
      <c r="BT30" s="51"/>
      <c r="BU30" s="14"/>
      <c r="BV30" s="14"/>
    </row>
    <row r="31" spans="1:74" s="61" customFormat="1" ht="21.75" customHeight="1">
      <c r="A31" s="52" t="s">
        <v>94</v>
      </c>
      <c r="B31" s="53">
        <v>7835</v>
      </c>
      <c r="C31" s="54">
        <v>7609</v>
      </c>
      <c r="D31" s="40">
        <f t="shared" si="0"/>
        <v>97.11550733886408</v>
      </c>
      <c r="E31" s="39">
        <f t="shared" si="1"/>
        <v>-226</v>
      </c>
      <c r="F31" s="53">
        <v>4698</v>
      </c>
      <c r="G31" s="53">
        <v>4773</v>
      </c>
      <c r="H31" s="40">
        <f t="shared" si="2"/>
        <v>101.5964240102171</v>
      </c>
      <c r="I31" s="39">
        <f t="shared" si="3"/>
        <v>75</v>
      </c>
      <c r="J31" s="53">
        <v>5297</v>
      </c>
      <c r="K31" s="53">
        <v>5555</v>
      </c>
      <c r="L31" s="40">
        <f t="shared" si="4"/>
        <v>104.8706815178403</v>
      </c>
      <c r="M31" s="39">
        <f t="shared" si="5"/>
        <v>258</v>
      </c>
      <c r="N31" s="55">
        <v>3437</v>
      </c>
      <c r="O31" s="53">
        <v>3419</v>
      </c>
      <c r="P31" s="41">
        <f t="shared" si="6"/>
        <v>99.47628745999418</v>
      </c>
      <c r="Q31" s="42">
        <f t="shared" si="7"/>
        <v>-18</v>
      </c>
      <c r="R31" s="53">
        <v>560</v>
      </c>
      <c r="S31" s="55">
        <v>594</v>
      </c>
      <c r="T31" s="41">
        <f t="shared" si="8"/>
        <v>106.07142857142857</v>
      </c>
      <c r="U31" s="39">
        <f t="shared" si="9"/>
        <v>34</v>
      </c>
      <c r="V31" s="42"/>
      <c r="W31" s="42"/>
      <c r="X31" s="41" t="e">
        <f t="shared" si="10"/>
        <v>#DIV/0!</v>
      </c>
      <c r="Y31" s="42">
        <f t="shared" si="33"/>
        <v>0</v>
      </c>
      <c r="Z31" s="211">
        <v>18169</v>
      </c>
      <c r="AA31" s="53">
        <v>21562</v>
      </c>
      <c r="AB31" s="40">
        <f t="shared" si="12"/>
        <v>118.67466563927569</v>
      </c>
      <c r="AC31" s="39">
        <f t="shared" si="13"/>
        <v>3393</v>
      </c>
      <c r="AD31" s="211">
        <v>7332</v>
      </c>
      <c r="AE31" s="53">
        <v>7118</v>
      </c>
      <c r="AF31" s="40">
        <f t="shared" si="14"/>
        <v>97.08128750681942</v>
      </c>
      <c r="AG31" s="39">
        <f t="shared" si="15"/>
        <v>-214</v>
      </c>
      <c r="AH31" s="211">
        <v>4858</v>
      </c>
      <c r="AI31" s="54">
        <v>7326</v>
      </c>
      <c r="AJ31" s="40">
        <f t="shared" si="16"/>
        <v>150.80279950596952</v>
      </c>
      <c r="AK31" s="39">
        <f t="shared" si="17"/>
        <v>2468</v>
      </c>
      <c r="AL31" s="53">
        <v>993</v>
      </c>
      <c r="AM31" s="53">
        <v>744</v>
      </c>
      <c r="AN31" s="41">
        <f t="shared" si="18"/>
        <v>74.92447129909365</v>
      </c>
      <c r="AO31" s="39">
        <f t="shared" si="19"/>
        <v>-249</v>
      </c>
      <c r="AP31" s="45">
        <f t="shared" si="20"/>
        <v>-610</v>
      </c>
      <c r="AQ31" s="46">
        <f t="shared" si="21"/>
        <v>-47</v>
      </c>
      <c r="AR31" s="46">
        <v>5760</v>
      </c>
      <c r="AS31" s="47">
        <v>5289</v>
      </c>
      <c r="AT31" s="56">
        <v>1603</v>
      </c>
      <c r="AU31" s="56">
        <v>1779</v>
      </c>
      <c r="AV31" s="49">
        <f t="shared" si="32"/>
        <v>111</v>
      </c>
      <c r="AW31" s="48">
        <f t="shared" si="22"/>
        <v>176</v>
      </c>
      <c r="AX31" s="57">
        <v>8685</v>
      </c>
      <c r="AY31" s="53">
        <v>13035</v>
      </c>
      <c r="AZ31" s="41">
        <f t="shared" si="23"/>
        <v>150.1</v>
      </c>
      <c r="BA31" s="39">
        <f t="shared" si="24"/>
        <v>4350</v>
      </c>
      <c r="BB31" s="53">
        <v>2685</v>
      </c>
      <c r="BC31" s="53">
        <v>2367</v>
      </c>
      <c r="BD31" s="41">
        <f t="shared" si="25"/>
        <v>88.15642458100558</v>
      </c>
      <c r="BE31" s="39">
        <f t="shared" si="26"/>
        <v>-318</v>
      </c>
      <c r="BF31" s="53">
        <v>2233</v>
      </c>
      <c r="BG31" s="53">
        <v>2033</v>
      </c>
      <c r="BH31" s="41">
        <f t="shared" si="27"/>
        <v>91.04343931930138</v>
      </c>
      <c r="BI31" s="39">
        <f t="shared" si="28"/>
        <v>-200</v>
      </c>
      <c r="BJ31" s="58">
        <v>2454.038375725123</v>
      </c>
      <c r="BK31" s="53">
        <v>3199.8137802607075</v>
      </c>
      <c r="BL31" s="39">
        <f t="shared" si="29"/>
        <v>745.7754045355846</v>
      </c>
      <c r="BM31" s="53">
        <v>903</v>
      </c>
      <c r="BN31" s="53">
        <v>1310</v>
      </c>
      <c r="BO31" s="41">
        <f t="shared" si="30"/>
        <v>145.1</v>
      </c>
      <c r="BP31" s="39">
        <f t="shared" si="31"/>
        <v>407</v>
      </c>
      <c r="BQ31" s="214">
        <v>1200</v>
      </c>
      <c r="BR31" s="51"/>
      <c r="BS31" s="51"/>
      <c r="BT31" s="51"/>
      <c r="BU31" s="14"/>
      <c r="BV31" s="14"/>
    </row>
    <row r="32" spans="1:74" s="20" customFormat="1" ht="21.75" customHeight="1">
      <c r="A32" s="62" t="s">
        <v>95</v>
      </c>
      <c r="B32" s="53">
        <v>6236</v>
      </c>
      <c r="C32" s="54">
        <v>4947</v>
      </c>
      <c r="D32" s="40">
        <f t="shared" si="0"/>
        <v>79.32969852469532</v>
      </c>
      <c r="E32" s="39">
        <f t="shared" si="1"/>
        <v>-1289</v>
      </c>
      <c r="F32" s="53">
        <v>3482</v>
      </c>
      <c r="G32" s="53">
        <v>2601</v>
      </c>
      <c r="H32" s="40">
        <f t="shared" si="2"/>
        <v>74.69844916714533</v>
      </c>
      <c r="I32" s="39">
        <f t="shared" si="3"/>
        <v>-881</v>
      </c>
      <c r="J32" s="53">
        <v>5215</v>
      </c>
      <c r="K32" s="53">
        <v>5302</v>
      </c>
      <c r="L32" s="40">
        <f t="shared" si="4"/>
        <v>101.66826462128475</v>
      </c>
      <c r="M32" s="39">
        <f t="shared" si="5"/>
        <v>87</v>
      </c>
      <c r="N32" s="55">
        <v>3805</v>
      </c>
      <c r="O32" s="53">
        <v>3735</v>
      </c>
      <c r="P32" s="41">
        <f t="shared" si="6"/>
        <v>98.16031537450722</v>
      </c>
      <c r="Q32" s="42">
        <f t="shared" si="7"/>
        <v>-70</v>
      </c>
      <c r="R32" s="53">
        <v>417</v>
      </c>
      <c r="S32" s="55">
        <v>398</v>
      </c>
      <c r="T32" s="41">
        <f t="shared" si="8"/>
        <v>95.44364508393285</v>
      </c>
      <c r="U32" s="39">
        <f t="shared" si="9"/>
        <v>-19</v>
      </c>
      <c r="V32" s="42"/>
      <c r="W32" s="42"/>
      <c r="X32" s="41" t="e">
        <f t="shared" si="10"/>
        <v>#DIV/0!</v>
      </c>
      <c r="Y32" s="42">
        <f t="shared" si="33"/>
        <v>0</v>
      </c>
      <c r="Z32" s="211">
        <v>17572</v>
      </c>
      <c r="AA32" s="53">
        <v>20266</v>
      </c>
      <c r="AB32" s="40">
        <f t="shared" si="12"/>
        <v>115.33120874117915</v>
      </c>
      <c r="AC32" s="39">
        <f t="shared" si="13"/>
        <v>2694</v>
      </c>
      <c r="AD32" s="211">
        <v>6119</v>
      </c>
      <c r="AE32" s="53">
        <v>4849</v>
      </c>
      <c r="AF32" s="40">
        <f t="shared" si="14"/>
        <v>79.24497466906357</v>
      </c>
      <c r="AG32" s="39">
        <f t="shared" si="15"/>
        <v>-1270</v>
      </c>
      <c r="AH32" s="211">
        <v>4619</v>
      </c>
      <c r="AI32" s="54">
        <v>9281</v>
      </c>
      <c r="AJ32" s="40">
        <f t="shared" si="16"/>
        <v>200.93093743234465</v>
      </c>
      <c r="AK32" s="39">
        <f t="shared" si="17"/>
        <v>4662</v>
      </c>
      <c r="AL32" s="53">
        <v>831</v>
      </c>
      <c r="AM32" s="53">
        <v>552</v>
      </c>
      <c r="AN32" s="41">
        <f t="shared" si="18"/>
        <v>66.4259927797834</v>
      </c>
      <c r="AO32" s="39">
        <f t="shared" si="19"/>
        <v>-279</v>
      </c>
      <c r="AP32" s="45">
        <f t="shared" si="20"/>
        <v>2671</v>
      </c>
      <c r="AQ32" s="46">
        <f t="shared" si="21"/>
        <v>2396</v>
      </c>
      <c r="AR32" s="46">
        <v>1246</v>
      </c>
      <c r="AS32" s="47">
        <v>1271</v>
      </c>
      <c r="AT32" s="56">
        <v>954</v>
      </c>
      <c r="AU32" s="56">
        <v>1031</v>
      </c>
      <c r="AV32" s="49">
        <f t="shared" si="32"/>
        <v>108.1</v>
      </c>
      <c r="AW32" s="48">
        <f t="shared" si="22"/>
        <v>77</v>
      </c>
      <c r="AX32" s="57">
        <v>8792</v>
      </c>
      <c r="AY32" s="53">
        <v>10007</v>
      </c>
      <c r="AZ32" s="41">
        <f t="shared" si="23"/>
        <v>113.8</v>
      </c>
      <c r="BA32" s="39">
        <f t="shared" si="24"/>
        <v>1215</v>
      </c>
      <c r="BB32" s="53">
        <v>2319</v>
      </c>
      <c r="BC32" s="53">
        <v>1280</v>
      </c>
      <c r="BD32" s="41">
        <f t="shared" si="25"/>
        <v>55.196205260888306</v>
      </c>
      <c r="BE32" s="39">
        <f t="shared" si="26"/>
        <v>-1039</v>
      </c>
      <c r="BF32" s="53">
        <v>1906</v>
      </c>
      <c r="BG32" s="53">
        <v>1062</v>
      </c>
      <c r="BH32" s="41">
        <f t="shared" si="27"/>
        <v>55.71878279118573</v>
      </c>
      <c r="BI32" s="39">
        <f t="shared" si="28"/>
        <v>-844</v>
      </c>
      <c r="BJ32" s="58">
        <v>2288.5204081632655</v>
      </c>
      <c r="BK32" s="53">
        <v>3165.9514925373132</v>
      </c>
      <c r="BL32" s="39">
        <f t="shared" si="29"/>
        <v>877.4310843740477</v>
      </c>
      <c r="BM32" s="53">
        <v>970</v>
      </c>
      <c r="BN32" s="53">
        <v>1353</v>
      </c>
      <c r="BO32" s="41">
        <f t="shared" si="30"/>
        <v>139.5</v>
      </c>
      <c r="BP32" s="39">
        <f t="shared" si="31"/>
        <v>383</v>
      </c>
      <c r="BQ32" s="214">
        <v>695</v>
      </c>
      <c r="BR32" s="51"/>
      <c r="BS32" s="51"/>
      <c r="BT32" s="51"/>
      <c r="BU32" s="14"/>
      <c r="BV32" s="14"/>
    </row>
    <row r="33" spans="1:74" s="20" customFormat="1" ht="21.75" customHeight="1">
      <c r="A33" s="52" t="s">
        <v>96</v>
      </c>
      <c r="B33" s="53">
        <v>2658</v>
      </c>
      <c r="C33" s="54">
        <v>2499</v>
      </c>
      <c r="D33" s="40">
        <f t="shared" si="0"/>
        <v>94.01805869074492</v>
      </c>
      <c r="E33" s="39">
        <f t="shared" si="1"/>
        <v>-159</v>
      </c>
      <c r="F33" s="53">
        <v>1534</v>
      </c>
      <c r="G33" s="53">
        <v>1355</v>
      </c>
      <c r="H33" s="40">
        <f t="shared" si="2"/>
        <v>88.33116036505866</v>
      </c>
      <c r="I33" s="39">
        <f t="shared" si="3"/>
        <v>-179</v>
      </c>
      <c r="J33" s="53">
        <v>2517</v>
      </c>
      <c r="K33" s="53">
        <v>2539</v>
      </c>
      <c r="L33" s="40">
        <f t="shared" si="4"/>
        <v>100.87405641636869</v>
      </c>
      <c r="M33" s="39">
        <f t="shared" si="5"/>
        <v>22</v>
      </c>
      <c r="N33" s="55">
        <v>1499</v>
      </c>
      <c r="O33" s="53">
        <v>1626</v>
      </c>
      <c r="P33" s="41">
        <f t="shared" si="6"/>
        <v>108.47231487658439</v>
      </c>
      <c r="Q33" s="42">
        <f t="shared" si="7"/>
        <v>127</v>
      </c>
      <c r="R33" s="53">
        <v>285</v>
      </c>
      <c r="S33" s="55">
        <v>291</v>
      </c>
      <c r="T33" s="41">
        <f t="shared" si="8"/>
        <v>102.10526315789474</v>
      </c>
      <c r="U33" s="39">
        <f t="shared" si="9"/>
        <v>6</v>
      </c>
      <c r="V33" s="42"/>
      <c r="W33" s="42"/>
      <c r="X33" s="41" t="e">
        <f t="shared" si="10"/>
        <v>#DIV/0!</v>
      </c>
      <c r="Y33" s="42">
        <f t="shared" si="33"/>
        <v>0</v>
      </c>
      <c r="Z33" s="211">
        <v>7012</v>
      </c>
      <c r="AA33" s="53">
        <v>8219</v>
      </c>
      <c r="AB33" s="40">
        <f t="shared" si="12"/>
        <v>117.21334854535084</v>
      </c>
      <c r="AC33" s="39">
        <f t="shared" si="13"/>
        <v>1207</v>
      </c>
      <c r="AD33" s="211">
        <v>2579</v>
      </c>
      <c r="AE33" s="53">
        <v>2459</v>
      </c>
      <c r="AF33" s="40">
        <f t="shared" si="14"/>
        <v>95.34703373400542</v>
      </c>
      <c r="AG33" s="39">
        <f t="shared" si="15"/>
        <v>-120</v>
      </c>
      <c r="AH33" s="211">
        <v>1001</v>
      </c>
      <c r="AI33" s="54">
        <v>2472</v>
      </c>
      <c r="AJ33" s="40">
        <f t="shared" si="16"/>
        <v>246.95304695304694</v>
      </c>
      <c r="AK33" s="39">
        <f t="shared" si="17"/>
        <v>1471</v>
      </c>
      <c r="AL33" s="53">
        <v>455</v>
      </c>
      <c r="AM33" s="53">
        <v>461</v>
      </c>
      <c r="AN33" s="41">
        <f t="shared" si="18"/>
        <v>101.31868131868131</v>
      </c>
      <c r="AO33" s="39">
        <f t="shared" si="19"/>
        <v>6</v>
      </c>
      <c r="AP33" s="46">
        <f t="shared" si="20"/>
        <v>-2081</v>
      </c>
      <c r="AQ33" s="46">
        <f t="shared" si="21"/>
        <v>-2191</v>
      </c>
      <c r="AR33" s="46">
        <v>3714</v>
      </c>
      <c r="AS33" s="47">
        <v>3691</v>
      </c>
      <c r="AT33" s="56">
        <v>556</v>
      </c>
      <c r="AU33" s="56">
        <v>643</v>
      </c>
      <c r="AV33" s="49">
        <f t="shared" si="32"/>
        <v>115.6</v>
      </c>
      <c r="AW33" s="48">
        <f t="shared" si="22"/>
        <v>87</v>
      </c>
      <c r="AX33" s="57">
        <v>3335</v>
      </c>
      <c r="AY33" s="53">
        <v>3645</v>
      </c>
      <c r="AZ33" s="41">
        <f t="shared" si="23"/>
        <v>109.3</v>
      </c>
      <c r="BA33" s="39">
        <f t="shared" si="24"/>
        <v>310</v>
      </c>
      <c r="BB33" s="53">
        <v>1025</v>
      </c>
      <c r="BC33" s="53">
        <v>999</v>
      </c>
      <c r="BD33" s="41">
        <f t="shared" si="25"/>
        <v>97.46341463414635</v>
      </c>
      <c r="BE33" s="39">
        <f t="shared" si="26"/>
        <v>-26</v>
      </c>
      <c r="BF33" s="53">
        <v>875</v>
      </c>
      <c r="BG33" s="53">
        <v>841</v>
      </c>
      <c r="BH33" s="41">
        <f t="shared" si="27"/>
        <v>96.11428571428571</v>
      </c>
      <c r="BI33" s="39">
        <f t="shared" si="28"/>
        <v>-34</v>
      </c>
      <c r="BJ33" s="58">
        <v>1591.539365452409</v>
      </c>
      <c r="BK33" s="53">
        <v>1988.5496183206108</v>
      </c>
      <c r="BL33" s="39">
        <f t="shared" si="29"/>
        <v>397.01025286820186</v>
      </c>
      <c r="BM33" s="53">
        <v>99</v>
      </c>
      <c r="BN33" s="53">
        <v>208</v>
      </c>
      <c r="BO33" s="41">
        <f t="shared" si="30"/>
        <v>210.1</v>
      </c>
      <c r="BP33" s="39">
        <f t="shared" si="31"/>
        <v>109</v>
      </c>
      <c r="BQ33" s="214">
        <v>304</v>
      </c>
      <c r="BR33" s="51"/>
      <c r="BS33" s="51"/>
      <c r="BT33" s="51"/>
      <c r="BU33" s="14"/>
      <c r="BV33" s="14"/>
    </row>
    <row r="34" spans="1:74" s="20" customFormat="1" ht="21.75" customHeight="1">
      <c r="A34" s="52" t="s">
        <v>97</v>
      </c>
      <c r="B34" s="53">
        <v>1824</v>
      </c>
      <c r="C34" s="54">
        <v>1448</v>
      </c>
      <c r="D34" s="40">
        <f t="shared" si="0"/>
        <v>79.3859649122807</v>
      </c>
      <c r="E34" s="39">
        <f t="shared" si="1"/>
        <v>-376</v>
      </c>
      <c r="F34" s="53">
        <v>1217</v>
      </c>
      <c r="G34" s="53">
        <v>877</v>
      </c>
      <c r="H34" s="40">
        <f t="shared" si="2"/>
        <v>72.06244864420707</v>
      </c>
      <c r="I34" s="39">
        <f t="shared" si="3"/>
        <v>-340</v>
      </c>
      <c r="J34" s="53">
        <v>2624</v>
      </c>
      <c r="K34" s="53">
        <v>2849</v>
      </c>
      <c r="L34" s="40">
        <f t="shared" si="4"/>
        <v>108.57469512195121</v>
      </c>
      <c r="M34" s="39">
        <f t="shared" si="5"/>
        <v>225</v>
      </c>
      <c r="N34" s="55">
        <v>1679</v>
      </c>
      <c r="O34" s="53">
        <v>2051</v>
      </c>
      <c r="P34" s="41">
        <f t="shared" si="6"/>
        <v>122.15604526503871</v>
      </c>
      <c r="Q34" s="42">
        <f t="shared" si="7"/>
        <v>372</v>
      </c>
      <c r="R34" s="53">
        <v>250</v>
      </c>
      <c r="S34" s="55">
        <v>283</v>
      </c>
      <c r="T34" s="41">
        <f t="shared" si="8"/>
        <v>113.19999999999999</v>
      </c>
      <c r="U34" s="39">
        <f t="shared" si="9"/>
        <v>33</v>
      </c>
      <c r="V34" s="42"/>
      <c r="W34" s="42"/>
      <c r="X34" s="41" t="e">
        <f t="shared" si="10"/>
        <v>#DIV/0!</v>
      </c>
      <c r="Y34" s="42">
        <f t="shared" si="33"/>
        <v>0</v>
      </c>
      <c r="Z34" s="211">
        <v>8112</v>
      </c>
      <c r="AA34" s="53">
        <v>6949</v>
      </c>
      <c r="AB34" s="40">
        <f t="shared" si="12"/>
        <v>85.66321499013807</v>
      </c>
      <c r="AC34" s="39">
        <f t="shared" si="13"/>
        <v>-1163</v>
      </c>
      <c r="AD34" s="211">
        <v>1818</v>
      </c>
      <c r="AE34" s="53">
        <v>1439</v>
      </c>
      <c r="AF34" s="40">
        <f t="shared" si="14"/>
        <v>79.15291529152915</v>
      </c>
      <c r="AG34" s="39">
        <f t="shared" si="15"/>
        <v>-379</v>
      </c>
      <c r="AH34" s="211">
        <v>2994</v>
      </c>
      <c r="AI34" s="54">
        <v>2155</v>
      </c>
      <c r="AJ34" s="40">
        <f t="shared" si="16"/>
        <v>71.97728790915163</v>
      </c>
      <c r="AK34" s="39">
        <f t="shared" si="17"/>
        <v>-839</v>
      </c>
      <c r="AL34" s="53">
        <v>576</v>
      </c>
      <c r="AM34" s="53">
        <v>504</v>
      </c>
      <c r="AN34" s="41">
        <f t="shared" si="18"/>
        <v>87.5</v>
      </c>
      <c r="AO34" s="39">
        <f t="shared" si="19"/>
        <v>-72</v>
      </c>
      <c r="AP34" s="63">
        <f t="shared" si="20"/>
        <v>-2613</v>
      </c>
      <c r="AQ34" s="64">
        <f t="shared" si="21"/>
        <v>-2419</v>
      </c>
      <c r="AR34" s="64">
        <v>4067</v>
      </c>
      <c r="AS34" s="65">
        <v>3587</v>
      </c>
      <c r="AT34" s="56">
        <v>443</v>
      </c>
      <c r="AU34" s="56">
        <v>458</v>
      </c>
      <c r="AV34" s="49">
        <f t="shared" si="32"/>
        <v>103.4</v>
      </c>
      <c r="AW34" s="48">
        <f t="shared" si="22"/>
        <v>15</v>
      </c>
      <c r="AX34" s="57">
        <v>2586</v>
      </c>
      <c r="AY34" s="53">
        <v>2685</v>
      </c>
      <c r="AZ34" s="41">
        <f t="shared" si="23"/>
        <v>103.8</v>
      </c>
      <c r="BA34" s="39">
        <f t="shared" si="24"/>
        <v>99</v>
      </c>
      <c r="BB34" s="53">
        <v>370</v>
      </c>
      <c r="BC34" s="53">
        <v>280</v>
      </c>
      <c r="BD34" s="41">
        <f t="shared" si="25"/>
        <v>75.67567567567568</v>
      </c>
      <c r="BE34" s="39">
        <f t="shared" si="26"/>
        <v>-90</v>
      </c>
      <c r="BF34" s="53">
        <v>292</v>
      </c>
      <c r="BG34" s="53">
        <v>237</v>
      </c>
      <c r="BH34" s="41">
        <f t="shared" si="27"/>
        <v>81.16438356164383</v>
      </c>
      <c r="BI34" s="39">
        <f t="shared" si="28"/>
        <v>-55</v>
      </c>
      <c r="BJ34" s="58">
        <v>2241.549295774648</v>
      </c>
      <c r="BK34" s="53">
        <v>2816.9491525423728</v>
      </c>
      <c r="BL34" s="39">
        <f t="shared" si="29"/>
        <v>575.3998567677249</v>
      </c>
      <c r="BM34" s="53">
        <v>14</v>
      </c>
      <c r="BN34" s="53">
        <v>37</v>
      </c>
      <c r="BO34" s="41">
        <f t="shared" si="30"/>
        <v>264.3</v>
      </c>
      <c r="BP34" s="39">
        <f t="shared" si="31"/>
        <v>23</v>
      </c>
      <c r="BQ34" s="214">
        <v>99</v>
      </c>
      <c r="BR34" s="51"/>
      <c r="BS34" s="51"/>
      <c r="BT34" s="51"/>
      <c r="BU34" s="14"/>
      <c r="BV34" s="14"/>
    </row>
    <row r="35" spans="1:71" s="196" customFormat="1" ht="18.75" customHeight="1">
      <c r="A35" s="52" t="s">
        <v>98</v>
      </c>
      <c r="B35" s="197">
        <v>740</v>
      </c>
      <c r="C35" s="197">
        <v>566</v>
      </c>
      <c r="D35" s="198">
        <f>C35/B35*100</f>
        <v>76.48648648648648</v>
      </c>
      <c r="E35" s="199">
        <f>C35-B35</f>
        <v>-174</v>
      </c>
      <c r="F35" s="197">
        <v>473</v>
      </c>
      <c r="G35" s="197">
        <v>380</v>
      </c>
      <c r="H35" s="198">
        <f>G35/F35*100</f>
        <v>80.33826638477801</v>
      </c>
      <c r="I35" s="199">
        <f>G35-F35</f>
        <v>-93</v>
      </c>
      <c r="J35" s="200">
        <v>1162</v>
      </c>
      <c r="K35" s="200">
        <v>1026</v>
      </c>
      <c r="L35" s="198">
        <f>K35/J35*100</f>
        <v>88.2960413080895</v>
      </c>
      <c r="M35" s="199">
        <f>K35-J35</f>
        <v>-136</v>
      </c>
      <c r="N35" s="197">
        <v>881</v>
      </c>
      <c r="O35" s="197">
        <v>791</v>
      </c>
      <c r="P35" s="201">
        <f>O35/N35*100</f>
        <v>89.78433598183881</v>
      </c>
      <c r="Q35" s="38">
        <f>O35-N35</f>
        <v>-90</v>
      </c>
      <c r="R35" s="197">
        <v>119</v>
      </c>
      <c r="S35" s="197">
        <v>119</v>
      </c>
      <c r="T35" s="201">
        <f>S35/R35*100</f>
        <v>100</v>
      </c>
      <c r="U35" s="199">
        <f>S35-R35</f>
        <v>0</v>
      </c>
      <c r="V35" s="197"/>
      <c r="W35" s="197"/>
      <c r="X35" s="197"/>
      <c r="Y35" s="197"/>
      <c r="Z35" s="211">
        <v>2714</v>
      </c>
      <c r="AA35" s="197">
        <v>5005</v>
      </c>
      <c r="AB35" s="198">
        <f>AA35/Z35*100</f>
        <v>184.4141488577745</v>
      </c>
      <c r="AC35" s="199">
        <f>AA35-Z35</f>
        <v>2291</v>
      </c>
      <c r="AD35" s="211">
        <v>682</v>
      </c>
      <c r="AE35" s="197">
        <v>511</v>
      </c>
      <c r="AF35" s="198">
        <f>AE35/AD35*100</f>
        <v>74.9266862170088</v>
      </c>
      <c r="AG35" s="199">
        <f>AE35-AD35</f>
        <v>-171</v>
      </c>
      <c r="AH35" s="211">
        <v>818</v>
      </c>
      <c r="AI35" s="197">
        <v>2928</v>
      </c>
      <c r="AJ35" s="198">
        <f>AI35/AH35*100</f>
        <v>357.9462102689487</v>
      </c>
      <c r="AK35" s="199">
        <f>AI35-AH35</f>
        <v>2110</v>
      </c>
      <c r="AL35" s="197">
        <v>147</v>
      </c>
      <c r="AM35" s="197">
        <v>55</v>
      </c>
      <c r="AN35" s="201">
        <f>AM35/AL35*100</f>
        <v>37.41496598639456</v>
      </c>
      <c r="AO35" s="199">
        <f>AM35-AL35</f>
        <v>-92</v>
      </c>
      <c r="AP35" s="197"/>
      <c r="AQ35" s="197"/>
      <c r="AR35" s="197"/>
      <c r="AS35" s="197"/>
      <c r="AT35" s="197">
        <v>161</v>
      </c>
      <c r="AU35" s="197">
        <v>166</v>
      </c>
      <c r="AV35" s="202">
        <f>ROUND(AU35/AT35*100,1)</f>
        <v>103.1</v>
      </c>
      <c r="AW35" s="203">
        <f>AU35-AT35</f>
        <v>5</v>
      </c>
      <c r="AX35" s="204">
        <v>1898</v>
      </c>
      <c r="AY35" s="204">
        <v>2357</v>
      </c>
      <c r="AZ35" s="201">
        <f>ROUND(AY35/AX35*100,1)</f>
        <v>124.2</v>
      </c>
      <c r="BA35" s="199">
        <f>AY35-AX35</f>
        <v>459</v>
      </c>
      <c r="BB35" s="197">
        <v>180</v>
      </c>
      <c r="BC35" s="197">
        <v>144</v>
      </c>
      <c r="BD35" s="201">
        <f>BC35/BB35*100</f>
        <v>80</v>
      </c>
      <c r="BE35" s="199">
        <f>BC35-BB35</f>
        <v>-36</v>
      </c>
      <c r="BF35" s="197">
        <v>143</v>
      </c>
      <c r="BG35" s="197">
        <v>112</v>
      </c>
      <c r="BH35" s="201">
        <f>BG35/BF35*100</f>
        <v>78.32167832167832</v>
      </c>
      <c r="BI35" s="199">
        <f>BG35-BF35</f>
        <v>-31</v>
      </c>
      <c r="BJ35" s="205">
        <v>2984.137931034483</v>
      </c>
      <c r="BK35" s="205">
        <v>4013.4615384615386</v>
      </c>
      <c r="BL35" s="199">
        <f t="shared" si="29"/>
        <v>1029.3236074270558</v>
      </c>
      <c r="BM35" s="197">
        <v>245</v>
      </c>
      <c r="BN35" s="197">
        <v>325</v>
      </c>
      <c r="BO35" s="201">
        <f>ROUND(BN35/BM35*100,1)</f>
        <v>132.7</v>
      </c>
      <c r="BP35" s="199">
        <f>BN35-BM35</f>
        <v>80</v>
      </c>
      <c r="BQ35" s="197">
        <v>289</v>
      </c>
      <c r="BR35" s="51"/>
      <c r="BS35" s="51"/>
    </row>
    <row r="36" spans="5:63" s="66" customFormat="1" ht="12.75"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AX36" s="68"/>
      <c r="AY36" s="68"/>
      <c r="AZ36" s="68"/>
      <c r="BA36" s="69"/>
      <c r="BI36" s="70"/>
      <c r="BJ36" s="70"/>
      <c r="BK36" s="70"/>
    </row>
    <row r="37" spans="5:63" s="66" customFormat="1" ht="12.75"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AX37" s="68"/>
      <c r="AY37" s="68"/>
      <c r="AZ37" s="68"/>
      <c r="BA37" s="69"/>
      <c r="BI37" s="70"/>
      <c r="BJ37" s="70"/>
      <c r="BK37" s="70"/>
    </row>
    <row r="38" spans="5:63" s="66" customFormat="1" ht="12.75"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BA38" s="70"/>
      <c r="BI38" s="70"/>
      <c r="BJ38" s="70"/>
      <c r="BK38" s="70"/>
    </row>
    <row r="39" spans="5:63" s="66" customFormat="1" ht="12.75"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BI39" s="70"/>
      <c r="BJ39" s="70"/>
      <c r="BK39" s="70"/>
    </row>
    <row r="40" spans="5:17" s="66" customFormat="1" ht="12.75"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5:17" s="66" customFormat="1" ht="12.75"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5:17" s="66" customFormat="1" ht="12.75"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71">
    <mergeCell ref="BO2:BP2"/>
    <mergeCell ref="AU2:AV2"/>
    <mergeCell ref="BQ6:BQ7"/>
    <mergeCell ref="BM3:BQ5"/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G6:G7"/>
    <mergeCell ref="H6:I6"/>
    <mergeCell ref="J6:J7"/>
    <mergeCell ref="AL3:AO5"/>
    <mergeCell ref="B1:U1"/>
    <mergeCell ref="B2:U2"/>
    <mergeCell ref="R3:U5"/>
    <mergeCell ref="V3:Y5"/>
    <mergeCell ref="Z3:AC5"/>
    <mergeCell ref="AD3:AK3"/>
    <mergeCell ref="AA6:AA7"/>
    <mergeCell ref="AB6:AC6"/>
    <mergeCell ref="AD6:AD7"/>
    <mergeCell ref="AD4:AG5"/>
    <mergeCell ref="AR4:AS5"/>
    <mergeCell ref="BF3:BI5"/>
    <mergeCell ref="AE6:AE7"/>
    <mergeCell ref="AF6:AG6"/>
    <mergeCell ref="AL6:AL7"/>
    <mergeCell ref="AM6:AM7"/>
    <mergeCell ref="BJ3:BL5"/>
    <mergeCell ref="AT3:AW5"/>
    <mergeCell ref="AX3:BA5"/>
    <mergeCell ref="BB3:BE5"/>
    <mergeCell ref="AH4:AK5"/>
    <mergeCell ref="L6:M6"/>
    <mergeCell ref="N6:N7"/>
    <mergeCell ref="O6:O7"/>
    <mergeCell ref="P6:Q6"/>
    <mergeCell ref="R6:R7"/>
    <mergeCell ref="AH6:AH7"/>
    <mergeCell ref="AI6:AI7"/>
    <mergeCell ref="AJ6:AK6"/>
    <mergeCell ref="BC6:BC7"/>
    <mergeCell ref="S6:S7"/>
    <mergeCell ref="T6:U6"/>
    <mergeCell ref="V6:V7"/>
    <mergeCell ref="W6:W7"/>
    <mergeCell ref="X6:Y6"/>
    <mergeCell ref="Z6:Z7"/>
    <mergeCell ref="BH6:BI6"/>
    <mergeCell ref="AZ6:BA6"/>
    <mergeCell ref="AU6:AU7"/>
    <mergeCell ref="AV6:AW6"/>
    <mergeCell ref="AX6:AY6"/>
    <mergeCell ref="AN6:AO6"/>
    <mergeCell ref="AT6:AT7"/>
    <mergeCell ref="BO6:BP6"/>
    <mergeCell ref="BB6:BB7"/>
    <mergeCell ref="BJ6:BJ7"/>
    <mergeCell ref="BK6:BK7"/>
    <mergeCell ref="BL6:BL7"/>
    <mergeCell ref="BM6:BM7"/>
    <mergeCell ref="BN6:BN7"/>
    <mergeCell ref="BD6:BE6"/>
    <mergeCell ref="BF6:BF7"/>
    <mergeCell ref="BG6:BG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5" max="34" man="1"/>
    <brk id="4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2018-03-22T08:45:00Z</cp:lastPrinted>
  <dcterms:created xsi:type="dcterms:W3CDTF">2017-11-17T08:56:41Z</dcterms:created>
  <dcterms:modified xsi:type="dcterms:W3CDTF">2018-10-17T05:26:37Z</dcterms:modified>
  <cp:category/>
  <cp:version/>
  <cp:contentType/>
  <cp:contentStatus/>
</cp:coreProperties>
</file>