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5" windowWidth="11730" windowHeight="12135" tabRatio="573" activeTab="5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'2'!$B$1:$F$34</definedName>
    <definedName name="_xlnm.Print_Area" localSheetId="3">'3'!$A$1:$E$25</definedName>
    <definedName name="_xlnm.Print_Area" localSheetId="4">'4'!$A$1:$E$15</definedName>
    <definedName name="_xlnm.Print_Area" localSheetId="5">'5'!$A$1:$E$32</definedName>
    <definedName name="_xlnm.Print_Area" localSheetId="6">'6'!$A$1:$CE$35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<sst xmlns="http://schemas.openxmlformats.org/spreadsheetml/2006/main" count="277" uniqueCount="164">
  <si>
    <t>Показник</t>
  </si>
  <si>
    <t>зміна значення</t>
  </si>
  <si>
    <t>%</t>
  </si>
  <si>
    <t xml:space="preserve"> </t>
  </si>
  <si>
    <t>х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</si>
  <si>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</si>
  <si>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</si>
  <si>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</si>
  <si>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</si>
  <si>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</si>
  <si>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</si>
  <si>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</si>
  <si>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</si>
  <si>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</si>
  <si>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</si>
  <si>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</si>
  <si>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</si>
  <si>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</si>
  <si>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</si>
  <si>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</si>
  <si>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</si>
  <si>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</si>
  <si>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</si>
  <si>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</si>
  <si>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</si>
  <si>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</si>
  <si>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</si>
  <si>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</si>
  <si>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</si>
  <si>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</si>
  <si>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</si>
  <si>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</si>
  <si>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</si>
  <si>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</si>
  <si>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</si>
  <si>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</si>
  <si>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</si>
  <si>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</si>
  <si>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</si>
  <si>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</si>
  <si>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</si>
  <si>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</si>
  <si>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</si>
  <si>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</si>
  <si>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</si>
  <si>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</si>
  <si>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</si>
  <si>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</si>
  <si>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</si>
  <si>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</si>
  <si>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</si>
  <si>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</si>
  <si>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</si>
  <si>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</si>
  <si>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</si>
  <si>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</si>
  <si>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</si>
  <si>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</si>
  <si>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</si>
  <si>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</si>
  <si>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</si>
  <si>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</si>
  <si>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</si>
  <si>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</si>
  <si>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</si>
  <si>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</si>
  <si>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</si>
  <si>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</si>
  <si>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</si>
  <si>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</si>
  <si>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</si>
  <si>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</si>
  <si>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</si>
  <si>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</si>
  <si>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</si>
  <si>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</si>
  <si>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</si>
  <si>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</si>
  <si>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</si>
  <si>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</si>
  <si>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</si>
  <si>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</si>
  <si>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</si>
  <si>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</si>
  <si>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</si>
  <si>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Полтавська область</t>
  </si>
  <si>
    <t>-</t>
  </si>
  <si>
    <t>які мали статус безробітного, осіб</t>
  </si>
  <si>
    <t>які навчаються в навчальних закладах різних типів</t>
  </si>
  <si>
    <t>Працевлаштовано до набуття статусу  безробітного,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</si>
  <si>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</si>
  <si>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</si>
  <si>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</si>
  <si>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>2019 р.</t>
  </si>
  <si>
    <t>Питома вага працевлашто-           ваних до набуття статусу безробітного,%</t>
  </si>
  <si>
    <t>різ-ниця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</si>
  <si>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</si>
  <si>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</si>
  <si>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отримують допомогу по безробіттю, осіб</t>
  </si>
  <si>
    <t xml:space="preserve">з них: </t>
  </si>
  <si>
    <r>
      <t>Робоча сила</t>
    </r>
    <r>
      <rPr>
        <sz val="14"/>
        <rFont val="Times New Roman"/>
        <family val="1"/>
      </rPr>
      <t>, тис.осіб</t>
    </r>
  </si>
  <si>
    <t xml:space="preserve">Рівень участі населення в робочій силі, % </t>
  </si>
  <si>
    <t>Всього отримали ваучер на навчання, осіб</t>
  </si>
  <si>
    <t>Станом на дату:</t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</si>
  <si>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</si>
  <si>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</si>
  <si>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</si>
  <si>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</si>
  <si>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</si>
  <si>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</si>
  <si>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Отримували допомогу по безробіттю,  осіб</t>
  </si>
  <si>
    <t xml:space="preserve"> Кількість вакансій по формі 3-ПН, одиниць</t>
  </si>
  <si>
    <t>(за даними Державної служби статистики України)</t>
  </si>
  <si>
    <t>Зайняте населення, тис.осіб</t>
  </si>
  <si>
    <t xml:space="preserve">Рівень безробіття (за методологією МОП), % </t>
  </si>
  <si>
    <t>Безробітне населення  (за методологією МОП), тис.осіб</t>
  </si>
  <si>
    <t xml:space="preserve">Інформація щодо запланованого масового вивільнення працівників по Полтавській обласній службі зайнятості </t>
  </si>
  <si>
    <t xml:space="preserve">Інформація щодо запланованого масового вивільнення працівників   по Полтавській обласній службі зайнятості                                                                                           </t>
  </si>
  <si>
    <t xml:space="preserve">Інформація щодо запланованого масового вивільнення працівників                                        по Полтавській обласній службі зайнятості                                                                                                        </t>
  </si>
  <si>
    <t>з них, мають статус безробітного                                       на кінець періоду, осіб</t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</si>
  <si>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</si>
  <si>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</si>
  <si>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Всього отримували послуги,  осіб</t>
  </si>
  <si>
    <r>
      <rPr>
        <i/>
        <sz val="12"/>
        <rFont val="Times New Roman"/>
        <family val="1"/>
      </rPr>
      <t xml:space="preserve">з них, </t>
    </r>
    <r>
      <rPr>
        <b/>
        <sz val="12"/>
        <rFont val="Times New Roman"/>
        <family val="1"/>
      </rPr>
      <t>мали статус безробітного,  осіб</t>
    </r>
  </si>
  <si>
    <t>Всього отримували послуги, осіб</t>
  </si>
  <si>
    <r>
      <rPr>
        <i/>
        <sz val="12"/>
        <rFont val="Times New Roman"/>
        <family val="1"/>
      </rPr>
      <t>з них,</t>
    </r>
    <r>
      <rPr>
        <b/>
        <sz val="12"/>
        <rFont val="Times New Roman"/>
        <family val="1"/>
      </rPr>
      <t xml:space="preserve"> мали статус безробітного,  осіб</t>
    </r>
  </si>
  <si>
    <t>з них, мали статус протягом періоду, осіб</t>
  </si>
  <si>
    <t xml:space="preserve">               з них, особи </t>
  </si>
  <si>
    <r>
      <t xml:space="preserve">15 років і старше - </t>
    </r>
    <r>
      <rPr>
        <b/>
        <sz val="12"/>
        <color indexed="8"/>
        <rFont val="Times New Roman"/>
        <family val="1"/>
      </rPr>
      <t>49,7%</t>
    </r>
  </si>
  <si>
    <r>
      <t xml:space="preserve">15-70 років - </t>
    </r>
    <r>
      <rPr>
        <b/>
        <sz val="12"/>
        <color indexed="8"/>
        <rFont val="Times New Roman"/>
        <family val="1"/>
      </rPr>
      <t>56,6%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</si>
  <si>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70,2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</si>
  <si>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70,2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</si>
  <si>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70,2 тис. осіб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</si>
  <si>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10,6%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</si>
  <si>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10,9%</t>
    </r>
  </si>
  <si>
    <r>
      <t xml:space="preserve">15-70 років - </t>
    </r>
    <r>
      <rPr>
        <b/>
        <sz val="12"/>
        <color indexed="8"/>
        <rFont val="Times New Roman"/>
        <family val="1"/>
      </rPr>
      <t>10,6%</t>
    </r>
  </si>
  <si>
    <t>2020 р.</t>
  </si>
  <si>
    <t>Кількість вакансій на кінець періоду, одиниць</t>
  </si>
  <si>
    <r>
      <t xml:space="preserve">15 років і старше - </t>
    </r>
    <r>
      <rPr>
        <b/>
        <sz val="12"/>
        <color indexed="8"/>
        <rFont val="Times New Roman"/>
        <family val="1"/>
      </rPr>
      <t>592,8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</si>
  <si>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591,2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</si>
  <si>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571,3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</si>
  <si>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66,8%</t>
    </r>
  </si>
  <si>
    <t xml:space="preserve">Робоча сила у віці 15-70 років у середньому за  2018 -2019 рр.                              </t>
  </si>
  <si>
    <t xml:space="preserve"> 2018 рік</t>
  </si>
  <si>
    <t xml:space="preserve"> 2019 рік</t>
  </si>
  <si>
    <t>+468 грн.</t>
  </si>
  <si>
    <t>Показники робочої сили за 2019 рік</t>
  </si>
  <si>
    <t>січень - травень 2019 р.</t>
  </si>
  <si>
    <t>січень - травень 2020 р.</t>
  </si>
  <si>
    <t>у січні - травні 2019 - 2020 рр.</t>
  </si>
  <si>
    <t>Середній розмір допомоги по безробіттю у травні, грн.</t>
  </si>
  <si>
    <t xml:space="preserve"> з них, отримали статус безробітного за період карантину (з 12 березня по 31 травня)</t>
  </si>
  <si>
    <t xml:space="preserve"> з них, працевлаштовано за період карантину                      (з 12 березня по 31 травня)</t>
  </si>
  <si>
    <t>Працевлаштовано безробітних, тис. осіб</t>
  </si>
  <si>
    <t xml:space="preserve"> з них, працевлаштовано безробітних за період карантину (з 12 березня по 31 травня)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</si>
  <si>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</si>
  <si>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</si>
  <si>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 xml:space="preserve"> з них, розпочато виплату допомоги по безробіттю за період карантину (з 12 березня по 31 травня)</t>
  </si>
  <si>
    <t xml:space="preserve"> з них, зареєстровано за період карантину                                                                    (з 12 березня по 31 травня)</t>
  </si>
  <si>
    <t>на 01.06.2019</t>
  </si>
  <si>
    <t>на 01.06.2020</t>
  </si>
  <si>
    <t>за січень - травень 2019-2020 рр.</t>
  </si>
  <si>
    <t>Середній розмір допомоги по безробіттю, у травні, грн.</t>
  </si>
  <si>
    <t>+552 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</si>
</sst>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 CYR"/>
      <family val="0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79" fillId="4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79" fillId="4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30" borderId="0" applyNumberFormat="0" applyBorder="0" applyAlignment="0" applyProtection="0"/>
    <xf numFmtId="0" fontId="79" fillId="5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6" borderId="0" applyNumberFormat="0" applyBorder="0" applyAlignment="0" applyProtection="0"/>
    <xf numFmtId="0" fontId="79" fillId="5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" borderId="0" applyNumberFormat="0" applyBorder="0" applyAlignment="0" applyProtection="0"/>
    <xf numFmtId="0" fontId="79" fillId="5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9" borderId="0" applyNumberFormat="0" applyBorder="0" applyAlignment="0" applyProtection="0"/>
    <xf numFmtId="0" fontId="79" fillId="5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43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0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0" borderId="0" applyNumberFormat="0" applyBorder="0" applyAlignment="0" applyProtection="0"/>
    <xf numFmtId="0" fontId="44" fillId="6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47" borderId="0" applyNumberFormat="0" applyBorder="0" applyAlignment="0" applyProtection="0"/>
    <xf numFmtId="0" fontId="44" fillId="5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4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63" fillId="12" borderId="1" applyNumberFormat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55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48" fillId="0" borderId="4" applyNumberFormat="0" applyFill="0" applyAlignment="0" applyProtection="0"/>
    <xf numFmtId="0" fontId="64" fillId="0" borderId="5" applyNumberFormat="0" applyFill="0" applyAlignment="0" applyProtection="0"/>
    <xf numFmtId="0" fontId="60" fillId="0" borderId="6" applyNumberFormat="0" applyFill="0" applyAlignment="0" applyProtection="0"/>
    <xf numFmtId="0" fontId="49" fillId="0" borderId="7" applyNumberFormat="0" applyFill="0" applyAlignment="0" applyProtection="0"/>
    <xf numFmtId="0" fontId="65" fillId="0" borderId="8" applyNumberFormat="0" applyFill="0" applyAlignment="0" applyProtection="0"/>
    <xf numFmtId="0" fontId="61" fillId="0" borderId="9" applyNumberFormat="0" applyFill="0" applyAlignment="0" applyProtection="0"/>
    <xf numFmtId="0" fontId="50" fillId="0" borderId="10" applyNumberFormat="0" applyFill="0" applyAlignment="0" applyProtection="0"/>
    <xf numFmtId="0" fontId="6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45" fillId="29" borderId="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67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46" fillId="12" borderId="15" applyNumberFormat="0" applyAlignment="0" applyProtection="0"/>
    <xf numFmtId="0" fontId="62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9" fillId="67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79" fillId="68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79" fillId="69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79" fillId="7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79" fillId="7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79" fillId="72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80" fillId="73" borderId="17" applyNumberFormat="0" applyAlignment="0" applyProtection="0"/>
    <xf numFmtId="0" fontId="45" fillId="17" borderId="1" applyNumberFormat="0" applyAlignment="0" applyProtection="0"/>
    <xf numFmtId="0" fontId="81" fillId="74" borderId="18" applyNumberForma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82" fillId="74" borderId="17" applyNumberFormat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83" fillId="0" borderId="19" applyNumberFormat="0" applyFill="0" applyAlignment="0" applyProtection="0"/>
    <xf numFmtId="0" fontId="84" fillId="0" borderId="20" applyNumberFormat="0" applyFill="0" applyAlignment="0" applyProtection="0"/>
    <xf numFmtId="0" fontId="85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6" fillId="0" borderId="12" applyNumberFormat="0" applyFill="0" applyAlignment="0" applyProtection="0"/>
    <xf numFmtId="0" fontId="86" fillId="0" borderId="22" applyNumberFormat="0" applyFill="0" applyAlignment="0" applyProtection="0"/>
    <xf numFmtId="0" fontId="51" fillId="0" borderId="16" applyNumberFormat="0" applyFill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87" fillId="75" borderId="23" applyNumberFormat="0" applyAlignment="0" applyProtection="0"/>
    <xf numFmtId="0" fontId="52" fillId="64" borderId="2" applyNumberFormat="0" applyAlignment="0" applyProtection="0"/>
    <xf numFmtId="0" fontId="6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76" borderId="0" applyNumberFormat="0" applyBorder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1" fillId="0" borderId="16" applyNumberFormat="0" applyFill="0" applyAlignment="0" applyProtection="0"/>
    <xf numFmtId="0" fontId="91" fillId="7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9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93" fillId="0" borderId="25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3" fillId="0" borderId="0">
      <alignment/>
      <protection/>
    </xf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5" fillId="79" borderId="0" applyNumberFormat="0" applyBorder="0" applyAlignment="0" applyProtection="0"/>
    <xf numFmtId="0" fontId="58" fillId="11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96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0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2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2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2" fillId="0" borderId="43" xfId="410" applyFont="1" applyFill="1" applyBorder="1" applyAlignment="1">
      <alignment horizontal="left" vertical="center" wrapText="1"/>
      <protection/>
    </xf>
    <xf numFmtId="49" fontId="41" fillId="0" borderId="50" xfId="410" applyNumberFormat="1" applyFont="1" applyFill="1" applyBorder="1" applyAlignment="1">
      <alignment horizontal="center" vertical="center" wrapText="1"/>
      <protection/>
    </xf>
    <xf numFmtId="49" fontId="41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2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2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3" fillId="0" borderId="52" xfId="416" applyFont="1" applyBorder="1" applyAlignment="1">
      <alignment vertical="center" wrapText="1"/>
      <protection/>
    </xf>
    <xf numFmtId="0" fontId="23" fillId="0" borderId="53" xfId="416" applyFont="1" applyBorder="1" applyAlignment="1">
      <alignment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7" fillId="80" borderId="33" xfId="420" applyNumberFormat="1" applyFont="1" applyFill="1" applyBorder="1" applyAlignment="1">
      <alignment horizontal="center" vertical="center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6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" fontId="16" fillId="0" borderId="33" xfId="415" applyNumberFormat="1" applyFont="1" applyFill="1" applyBorder="1" applyAlignment="1" applyProtection="1">
      <alignment horizontal="center" vertical="center"/>
      <protection locked="0"/>
    </xf>
    <xf numFmtId="1" fontId="16" fillId="0" borderId="54" xfId="415" applyNumberFormat="1" applyFont="1" applyFill="1" applyBorder="1" applyAlignment="1" applyProtection="1">
      <alignment horizontal="center" vertical="center" wrapText="1"/>
      <protection/>
    </xf>
    <xf numFmtId="1" fontId="16" fillId="0" borderId="37" xfId="415" applyNumberFormat="1" applyFont="1" applyFill="1" applyBorder="1" applyAlignment="1" applyProtection="1">
      <alignment horizontal="center" vertical="center" wrapText="1"/>
      <protection/>
    </xf>
    <xf numFmtId="188" fontId="19" fillId="0" borderId="33" xfId="415" applyNumberFormat="1" applyFont="1" applyFill="1" applyBorder="1" applyAlignment="1" applyProtection="1">
      <alignment horizontal="center" vertical="center"/>
      <protection locked="0"/>
    </xf>
    <xf numFmtId="188" fontId="13" fillId="0" borderId="33" xfId="415" applyNumberFormat="1" applyFont="1" applyFill="1" applyBorder="1" applyAlignment="1" applyProtection="1">
      <alignment horizontal="center" vertical="center"/>
      <protection locked="0"/>
    </xf>
    <xf numFmtId="3" fontId="96" fillId="0" borderId="37" xfId="413" applyNumberFormat="1" applyFont="1" applyFill="1" applyBorder="1" applyAlignment="1">
      <alignment horizontal="center" vertical="center" wrapText="1"/>
      <protection/>
    </xf>
    <xf numFmtId="0" fontId="4" fillId="0" borderId="37" xfId="414" applyFont="1" applyBorder="1" applyAlignment="1">
      <alignment vertical="center" wrapText="1"/>
      <protection/>
    </xf>
    <xf numFmtId="188" fontId="28" fillId="0" borderId="33" xfId="420" applyNumberFormat="1" applyFont="1" applyFill="1" applyBorder="1" applyAlignment="1">
      <alignment horizontal="center" vertical="center"/>
      <protection/>
    </xf>
    <xf numFmtId="188" fontId="33" fillId="0" borderId="33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/>
      <protection/>
    </xf>
    <xf numFmtId="3" fontId="33" fillId="0" borderId="34" xfId="420" applyNumberFormat="1" applyFont="1" applyFill="1" applyBorder="1" applyAlignment="1">
      <alignment horizontal="center" vertical="center"/>
      <protection/>
    </xf>
    <xf numFmtId="188" fontId="97" fillId="80" borderId="32" xfId="420" applyNumberFormat="1" applyFont="1" applyFill="1" applyBorder="1" applyAlignment="1">
      <alignment horizontal="center" vertical="center"/>
      <protection/>
    </xf>
    <xf numFmtId="188" fontId="98" fillId="80" borderId="32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 wrapText="1"/>
      <protection/>
    </xf>
    <xf numFmtId="3" fontId="33" fillId="0" borderId="34" xfId="420" applyNumberFormat="1" applyFont="1" applyFill="1" applyBorder="1" applyAlignment="1">
      <alignment horizontal="center" vertical="center" wrapText="1"/>
      <protection/>
    </xf>
    <xf numFmtId="0" fontId="6" fillId="0" borderId="37" xfId="413" applyFont="1" applyFill="1" applyBorder="1" applyAlignment="1">
      <alignment horizontal="left" vertical="center" wrapText="1"/>
      <protection/>
    </xf>
    <xf numFmtId="0" fontId="99" fillId="0" borderId="33" xfId="0" applyFont="1" applyBorder="1" applyAlignment="1">
      <alignment horizontal="left" vertical="center"/>
    </xf>
    <xf numFmtId="3" fontId="4" fillId="80" borderId="33" xfId="414" applyNumberFormat="1" applyFont="1" applyFill="1" applyBorder="1" applyAlignment="1">
      <alignment horizontal="center" vertical="center" wrapText="1"/>
      <protection/>
    </xf>
    <xf numFmtId="0" fontId="5" fillId="0" borderId="33" xfId="418" applyFont="1" applyBorder="1" applyAlignment="1">
      <alignment horizontal="left" vertical="center"/>
      <protection/>
    </xf>
    <xf numFmtId="1" fontId="4" fillId="0" borderId="33" xfId="415" applyNumberFormat="1" applyFont="1" applyFill="1" applyBorder="1" applyAlignment="1" applyProtection="1">
      <alignment horizontal="left" vertical="center"/>
      <protection locked="0"/>
    </xf>
    <xf numFmtId="0" fontId="4" fillId="0" borderId="33" xfId="413" applyFont="1" applyFill="1" applyBorder="1" applyAlignment="1">
      <alignment horizontal="center" vertical="center" wrapText="1"/>
      <protection/>
    </xf>
    <xf numFmtId="3" fontId="13" fillId="0" borderId="33" xfId="415" applyNumberFormat="1" applyFont="1" applyFill="1" applyBorder="1" applyAlignment="1" applyProtection="1">
      <alignment horizontal="center" vertical="center"/>
      <protection locked="0"/>
    </xf>
    <xf numFmtId="188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0" fontId="4" fillId="0" borderId="33" xfId="414" applyFont="1" applyFill="1" applyBorder="1" applyAlignment="1">
      <alignment horizontal="left" vertical="center" wrapText="1"/>
      <protection/>
    </xf>
    <xf numFmtId="0" fontId="4" fillId="0" borderId="33" xfId="414" applyFont="1" applyBorder="1" applyAlignment="1">
      <alignment vertical="center" wrapText="1"/>
      <protection/>
    </xf>
    <xf numFmtId="0" fontId="4" fillId="0" borderId="54" xfId="414" applyFont="1" applyFill="1" applyBorder="1" applyAlignment="1">
      <alignment horizontal="left" vertical="center" wrapText="1"/>
      <protection/>
    </xf>
    <xf numFmtId="0" fontId="4" fillId="0" borderId="55" xfId="414" applyFont="1" applyBorder="1" applyAlignment="1">
      <alignment vertical="center" wrapText="1"/>
      <protection/>
    </xf>
    <xf numFmtId="1" fontId="36" fillId="0" borderId="0" xfId="415" applyNumberFormat="1" applyFont="1" applyFill="1" applyAlignment="1" applyProtection="1">
      <alignment/>
      <protection locked="0"/>
    </xf>
    <xf numFmtId="1" fontId="36" fillId="0" borderId="26" xfId="415" applyNumberFormat="1" applyFont="1" applyFill="1" applyBorder="1" applyAlignment="1" applyProtection="1">
      <alignment/>
      <protection locked="0"/>
    </xf>
    <xf numFmtId="188" fontId="34" fillId="0" borderId="0" xfId="420" applyNumberFormat="1" applyFont="1" applyFill="1" applyAlignment="1">
      <alignment horizontal="center" vertical="center"/>
      <protection/>
    </xf>
    <xf numFmtId="0" fontId="96" fillId="0" borderId="54" xfId="0" applyFont="1" applyBorder="1" applyAlignment="1">
      <alignment horizontal="center" vertical="center" wrapText="1"/>
    </xf>
    <xf numFmtId="0" fontId="96" fillId="0" borderId="56" xfId="0" applyFont="1" applyBorder="1" applyAlignment="1">
      <alignment horizontal="center" vertical="center" wrapText="1"/>
    </xf>
    <xf numFmtId="0" fontId="96" fillId="0" borderId="37" xfId="0" applyFont="1" applyBorder="1" applyAlignment="1">
      <alignment horizontal="center" vertical="center" wrapText="1"/>
    </xf>
    <xf numFmtId="0" fontId="99" fillId="0" borderId="54" xfId="0" applyFont="1" applyBorder="1" applyAlignment="1">
      <alignment horizontal="center" vertical="center"/>
    </xf>
    <xf numFmtId="0" fontId="99" fillId="0" borderId="56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100" fillId="0" borderId="54" xfId="0" applyFont="1" applyBorder="1" applyAlignment="1">
      <alignment horizontal="center" vertical="center"/>
    </xf>
    <xf numFmtId="0" fontId="100" fillId="0" borderId="56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69" fillId="0" borderId="0" xfId="419" applyFont="1" applyFill="1" applyBorder="1" applyAlignment="1">
      <alignment horizontal="center" vertical="top" wrapText="1"/>
      <protection/>
    </xf>
    <xf numFmtId="0" fontId="24" fillId="0" borderId="0" xfId="410" applyFont="1" applyAlignment="1">
      <alignment horizontal="center" vertical="center" wrapText="1"/>
      <protection/>
    </xf>
    <xf numFmtId="0" fontId="70" fillId="0" borderId="57" xfId="419" applyFont="1" applyFill="1" applyBorder="1" applyAlignment="1">
      <alignment horizontal="center" vertical="center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vertical="center" wrapText="1"/>
      <protection/>
    </xf>
    <xf numFmtId="0" fontId="26" fillId="0" borderId="0" xfId="420" applyFont="1" applyFill="1" applyAlignment="1">
      <alignment horizontal="center" vertical="center"/>
      <protection/>
    </xf>
    <xf numFmtId="0" fontId="27" fillId="0" borderId="33" xfId="420" applyFont="1" applyFill="1" applyBorder="1" applyAlignment="1">
      <alignment horizontal="center"/>
      <protection/>
    </xf>
    <xf numFmtId="14" fontId="28" fillId="0" borderId="3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37" fillId="0" borderId="0" xfId="414" applyFont="1" applyAlignment="1">
      <alignment horizontal="center" vertical="center"/>
      <protection/>
    </xf>
    <xf numFmtId="0" fontId="37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0" fontId="10" fillId="0" borderId="60" xfId="412" applyFont="1" applyFill="1" applyBorder="1" applyAlignment="1">
      <alignment horizontal="left" vertical="center" wrapText="1"/>
      <protection/>
    </xf>
    <xf numFmtId="0" fontId="38" fillId="0" borderId="60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1" fontId="15" fillId="0" borderId="54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54" xfId="415" applyNumberFormat="1" applyFont="1" applyFill="1" applyBorder="1" applyAlignment="1" applyProtection="1">
      <alignment horizontal="center"/>
      <protection/>
    </xf>
    <xf numFmtId="1" fontId="2" fillId="0" borderId="56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61" xfId="415" applyNumberFormat="1" applyFont="1" applyFill="1" applyBorder="1" applyAlignment="1" applyProtection="1">
      <alignment horizontal="center" vertical="center" wrapText="1"/>
      <protection/>
    </xf>
    <xf numFmtId="1" fontId="13" fillId="0" borderId="60" xfId="415" applyNumberFormat="1" applyFont="1" applyFill="1" applyBorder="1" applyAlignment="1" applyProtection="1">
      <alignment horizontal="center" vertical="center" wrapText="1"/>
      <protection/>
    </xf>
    <xf numFmtId="1" fontId="13" fillId="0" borderId="62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3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4" fillId="0" borderId="61" xfId="415" applyNumberFormat="1" applyFont="1" applyFill="1" applyBorder="1" applyAlignment="1" applyProtection="1">
      <alignment horizontal="center" vertical="center" wrapText="1"/>
      <protection/>
    </xf>
    <xf numFmtId="1" fontId="14" fillId="0" borderId="60" xfId="415" applyNumberFormat="1" applyFont="1" applyFill="1" applyBorder="1" applyAlignment="1" applyProtection="1">
      <alignment horizontal="center" vertical="center" wrapText="1"/>
      <protection/>
    </xf>
    <xf numFmtId="1" fontId="14" fillId="0" borderId="62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3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2" xfId="415" applyNumberFormat="1" applyFont="1" applyFill="1" applyBorder="1" applyAlignment="1" applyProtection="1">
      <alignment horizontal="left" vertical="center" wrapText="1"/>
      <protection/>
    </xf>
    <xf numFmtId="1" fontId="13" fillId="80" borderId="31" xfId="415" applyNumberFormat="1" applyFont="1" applyFill="1" applyBorder="1" applyAlignment="1" applyProtection="1">
      <alignment horizontal="left" vertical="center" wrapText="1"/>
      <protection/>
    </xf>
    <xf numFmtId="1" fontId="13" fillId="80" borderId="35" xfId="415" applyNumberFormat="1" applyFont="1" applyFill="1" applyBorder="1" applyAlignment="1" applyProtection="1">
      <alignment horizontal="left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6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3" fillId="80" borderId="61" xfId="415" applyNumberFormat="1" applyFont="1" applyFill="1" applyBorder="1" applyAlignment="1" applyProtection="1">
      <alignment horizontal="center" vertical="center" wrapText="1"/>
      <protection/>
    </xf>
    <xf numFmtId="1" fontId="13" fillId="80" borderId="60" xfId="415" applyNumberFormat="1" applyFont="1" applyFill="1" applyBorder="1" applyAlignment="1" applyProtection="1">
      <alignment horizontal="center" vertical="center" wrapText="1"/>
      <protection/>
    </xf>
    <xf numFmtId="1" fontId="13" fillId="80" borderId="62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3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3" fillId="80" borderId="0" xfId="415" applyNumberFormat="1" applyFont="1" applyFill="1" applyAlignment="1" applyProtection="1">
      <alignment/>
      <protection locked="0"/>
    </xf>
    <xf numFmtId="1" fontId="3" fillId="80" borderId="26" xfId="415" applyNumberFormat="1" applyFont="1" applyFill="1" applyBorder="1" applyAlignment="1" applyProtection="1">
      <alignment/>
      <protection locked="0"/>
    </xf>
    <xf numFmtId="1" fontId="7" fillId="80" borderId="26" xfId="415" applyNumberFormat="1" applyFont="1" applyFill="1" applyBorder="1" applyAlignment="1" applyProtection="1">
      <alignment horizontal="center"/>
      <protection locked="0"/>
    </xf>
    <xf numFmtId="1" fontId="15" fillId="80" borderId="54" xfId="415" applyNumberFormat="1" applyFont="1" applyFill="1" applyBorder="1" applyAlignment="1" applyProtection="1">
      <alignment horizontal="center" vertical="center" wrapText="1"/>
      <protection/>
    </xf>
    <xf numFmtId="1" fontId="16" fillId="80" borderId="33" xfId="415" applyNumberFormat="1" applyFont="1" applyFill="1" applyBorder="1" applyAlignment="1" applyProtection="1">
      <alignment horizontal="center" vertical="center" wrapText="1"/>
      <protection/>
    </xf>
    <xf numFmtId="1" fontId="15" fillId="80" borderId="37" xfId="415" applyNumberFormat="1" applyFont="1" applyFill="1" applyBorder="1" applyAlignment="1" applyProtection="1">
      <alignment horizontal="center" vertical="center" wrapText="1"/>
      <protection/>
    </xf>
    <xf numFmtId="1" fontId="16" fillId="80" borderId="33" xfId="415" applyNumberFormat="1" applyFont="1" applyFill="1" applyBorder="1" applyAlignment="1" applyProtection="1">
      <alignment horizontal="center" vertical="center" wrapText="1"/>
      <protection/>
    </xf>
    <xf numFmtId="1" fontId="2" fillId="80" borderId="33" xfId="415" applyNumberFormat="1" applyFont="1" applyFill="1" applyBorder="1" applyAlignment="1" applyProtection="1">
      <alignment horizontal="center"/>
      <protection/>
    </xf>
    <xf numFmtId="188" fontId="4" fillId="80" borderId="33" xfId="415" applyNumberFormat="1" applyFont="1" applyFill="1" applyBorder="1" applyAlignment="1" applyProtection="1">
      <alignment horizontal="center" vertical="center"/>
      <protection locked="0"/>
    </xf>
    <xf numFmtId="0" fontId="13" fillId="80" borderId="33" xfId="402" applyFont="1" applyFill="1" applyBorder="1" applyAlignment="1">
      <alignment horizontal="center" vertical="center"/>
      <protection/>
    </xf>
    <xf numFmtId="3" fontId="19" fillId="80" borderId="33" xfId="415" applyNumberFormat="1" applyFont="1" applyFill="1" applyBorder="1" applyAlignment="1" applyProtection="1">
      <alignment horizontal="center" vertical="center"/>
      <protection locked="0"/>
    </xf>
    <xf numFmtId="188" fontId="18" fillId="80" borderId="33" xfId="415" applyNumberFormat="1" applyFont="1" applyFill="1" applyBorder="1" applyAlignment="1" applyProtection="1">
      <alignment horizontal="center" vertical="center"/>
      <protection locked="0"/>
    </xf>
    <xf numFmtId="3" fontId="18" fillId="80" borderId="33" xfId="415" applyNumberFormat="1" applyFont="1" applyFill="1" applyBorder="1" applyAlignment="1" applyProtection="1">
      <alignment horizontal="center" vertical="center"/>
      <protection locked="0"/>
    </xf>
    <xf numFmtId="3" fontId="19" fillId="80" borderId="33" xfId="402" applyNumberFormat="1" applyFont="1" applyFill="1" applyBorder="1" applyAlignment="1">
      <alignment horizontal="center" vertical="center"/>
      <protection/>
    </xf>
    <xf numFmtId="1" fontId="13" fillId="80" borderId="33" xfId="415" applyNumberFormat="1" applyFont="1" applyFill="1" applyBorder="1" applyAlignment="1" applyProtection="1">
      <alignment horizontal="center"/>
      <protection locked="0"/>
    </xf>
    <xf numFmtId="1" fontId="21" fillId="80" borderId="0" xfId="415" applyNumberFormat="1" applyFont="1" applyFill="1" applyBorder="1" applyProtection="1">
      <alignment/>
      <protection locked="0"/>
    </xf>
    <xf numFmtId="1" fontId="2" fillId="80" borderId="0" xfId="415" applyNumberFormat="1" applyFont="1" applyFill="1" applyBorder="1" applyProtection="1">
      <alignment/>
      <protection locked="0"/>
    </xf>
    <xf numFmtId="1" fontId="2" fillId="80" borderId="0" xfId="415" applyNumberFormat="1" applyFont="1" applyFill="1" applyProtection="1">
      <alignment/>
      <protection locked="0"/>
    </xf>
    <xf numFmtId="49" fontId="6" fillId="0" borderId="37" xfId="413" applyNumberFormat="1" applyFont="1" applyFill="1" applyBorder="1" applyAlignment="1">
      <alignment horizontal="center" vertical="center"/>
      <protection/>
    </xf>
    <xf numFmtId="0" fontId="78" fillId="22" borderId="33" xfId="414" applyFont="1" applyFill="1" applyBorder="1" applyAlignment="1">
      <alignment horizontal="left" vertical="center" wrapText="1" indent="3"/>
      <protection/>
    </xf>
    <xf numFmtId="0" fontId="10" fillId="22" borderId="54" xfId="414" applyFont="1" applyFill="1" applyBorder="1" applyAlignment="1">
      <alignment horizontal="left" vertical="center" wrapText="1" indent="3"/>
      <protection/>
    </xf>
    <xf numFmtId="0" fontId="10" fillId="22" borderId="33" xfId="414" applyFont="1" applyFill="1" applyBorder="1" applyAlignment="1">
      <alignment horizontal="left" vertical="center" wrapText="1" indent="3"/>
      <protection/>
    </xf>
    <xf numFmtId="3" fontId="4" fillId="22" borderId="37" xfId="413" applyNumberFormat="1" applyFont="1" applyFill="1" applyBorder="1" applyAlignment="1">
      <alignment horizontal="center" vertical="center" wrapText="1"/>
      <protection/>
    </xf>
    <xf numFmtId="49" fontId="6" fillId="22" borderId="33" xfId="413" applyNumberFormat="1" applyFont="1" applyFill="1" applyBorder="1" applyAlignment="1">
      <alignment horizontal="center" vertical="center"/>
      <protection/>
    </xf>
    <xf numFmtId="3" fontId="4" fillId="22" borderId="37" xfId="414" applyNumberFormat="1" applyFont="1" applyFill="1" applyBorder="1" applyAlignment="1">
      <alignment horizontal="center" vertical="center" wrapText="1"/>
      <protection/>
    </xf>
    <xf numFmtId="3" fontId="96" fillId="22" borderId="37" xfId="413" applyNumberFormat="1" applyFont="1" applyFill="1" applyBorder="1" applyAlignment="1">
      <alignment horizontal="center" vertical="center" wrapText="1"/>
      <protection/>
    </xf>
    <xf numFmtId="189" fontId="6" fillId="22" borderId="33" xfId="413" applyNumberFormat="1" applyFont="1" applyFill="1" applyBorder="1" applyAlignment="1">
      <alignment horizontal="center" vertical="center"/>
      <protection/>
    </xf>
    <xf numFmtId="3" fontId="6" fillId="22" borderId="33" xfId="413" applyNumberFormat="1" applyFont="1" applyFill="1" applyBorder="1" applyAlignment="1">
      <alignment horizontal="center" vertical="center"/>
      <protection/>
    </xf>
    <xf numFmtId="3" fontId="4" fillId="22" borderId="33" xfId="413" applyNumberFormat="1" applyFont="1" applyFill="1" applyBorder="1" applyAlignment="1">
      <alignment horizontal="center" vertical="center" wrapText="1"/>
      <protection/>
    </xf>
    <xf numFmtId="3" fontId="4" fillId="22" borderId="33" xfId="414" applyNumberFormat="1" applyFont="1" applyFill="1" applyBorder="1" applyAlignment="1">
      <alignment horizontal="center" vertical="center" wrapText="1"/>
      <protection/>
    </xf>
    <xf numFmtId="189" fontId="6" fillId="22" borderId="37" xfId="413" applyNumberFormat="1" applyFont="1" applyFill="1" applyBorder="1" applyAlignment="1">
      <alignment horizontal="center" vertical="center"/>
      <protection/>
    </xf>
    <xf numFmtId="3" fontId="6" fillId="22" borderId="37" xfId="413" applyNumberFormat="1" applyFont="1" applyFill="1" applyBorder="1" applyAlignment="1">
      <alignment horizontal="center" vertical="center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4.7109375" style="0" customWidth="1"/>
    <col min="2" max="2" width="61.8515625" style="0" customWidth="1"/>
  </cols>
  <sheetData>
    <row r="2" spans="1:2" ht="22.5">
      <c r="A2" s="223" t="s">
        <v>146</v>
      </c>
      <c r="B2" s="223"/>
    </row>
    <row r="3" spans="1:2" ht="20.25">
      <c r="A3" s="224" t="s">
        <v>112</v>
      </c>
      <c r="B3" s="224"/>
    </row>
    <row r="5" spans="1:2" ht="30" customHeight="1">
      <c r="A5" s="214" t="s">
        <v>113</v>
      </c>
      <c r="B5" s="199" t="s">
        <v>138</v>
      </c>
    </row>
    <row r="6" spans="1:2" ht="30" customHeight="1">
      <c r="A6" s="215"/>
      <c r="B6" s="199" t="s">
        <v>139</v>
      </c>
    </row>
    <row r="7" spans="1:2" ht="30" customHeight="1">
      <c r="A7" s="216"/>
      <c r="B7" s="199" t="s">
        <v>140</v>
      </c>
    </row>
    <row r="8" spans="1:2" ht="30" customHeight="1">
      <c r="A8" s="217" t="s">
        <v>50</v>
      </c>
      <c r="B8" s="199" t="s">
        <v>128</v>
      </c>
    </row>
    <row r="9" spans="1:2" ht="30" customHeight="1">
      <c r="A9" s="218"/>
      <c r="B9" s="199" t="s">
        <v>129</v>
      </c>
    </row>
    <row r="10" spans="1:2" ht="30" customHeight="1">
      <c r="A10" s="219"/>
      <c r="B10" s="199" t="s">
        <v>141</v>
      </c>
    </row>
    <row r="11" spans="1:2" ht="30" customHeight="1">
      <c r="A11" s="214" t="s">
        <v>115</v>
      </c>
      <c r="B11" s="199" t="s">
        <v>130</v>
      </c>
    </row>
    <row r="12" spans="1:2" ht="30" customHeight="1">
      <c r="A12" s="215"/>
      <c r="B12" s="199" t="s">
        <v>131</v>
      </c>
    </row>
    <row r="13" spans="1:2" ht="30" customHeight="1">
      <c r="A13" s="216"/>
      <c r="B13" s="199" t="s">
        <v>132</v>
      </c>
    </row>
    <row r="14" spans="1:2" ht="30" customHeight="1">
      <c r="A14" s="220" t="s">
        <v>114</v>
      </c>
      <c r="B14" s="199" t="s">
        <v>133</v>
      </c>
    </row>
    <row r="15" spans="1:2" ht="30" customHeight="1">
      <c r="A15" s="221"/>
      <c r="B15" s="199" t="s">
        <v>135</v>
      </c>
    </row>
    <row r="16" spans="1:2" ht="30" customHeight="1">
      <c r="A16" s="222"/>
      <c r="B16" s="199" t="s">
        <v>134</v>
      </c>
    </row>
  </sheetData>
  <sheetProtection/>
  <mergeCells count="6">
    <mergeCell ref="A5:A7"/>
    <mergeCell ref="A8:A10"/>
    <mergeCell ref="A11:A13"/>
    <mergeCell ref="A14:A16"/>
    <mergeCell ref="A2:B2"/>
    <mergeCell ref="A3:B3"/>
  </mergeCells>
  <printOptions/>
  <pageMargins left="1.1023622047244095" right="0.511811023622047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J7" sqref="J7"/>
    </sheetView>
  </sheetViews>
  <sheetFormatPr defaultColWidth="10.28125" defaultRowHeight="15"/>
  <cols>
    <col min="1" max="1" width="82.421875" style="94" customWidth="1"/>
    <col min="2" max="2" width="23.8515625" style="99" customWidth="1"/>
    <col min="3" max="3" width="24.28125" style="99" customWidth="1"/>
    <col min="4" max="237" width="7.8515625" style="94" customWidth="1"/>
    <col min="238" max="238" width="39.28125" style="94" customWidth="1"/>
    <col min="239" max="16384" width="10.28125" style="94" customWidth="1"/>
  </cols>
  <sheetData>
    <row r="1" spans="1:3" ht="49.5" customHeight="1">
      <c r="A1" s="225" t="s">
        <v>142</v>
      </c>
      <c r="B1" s="225"/>
      <c r="C1" s="225"/>
    </row>
    <row r="2" spans="1:3" ht="23.25" customHeight="1" thickBot="1">
      <c r="A2" s="226" t="s">
        <v>112</v>
      </c>
      <c r="B2" s="226"/>
      <c r="C2" s="226"/>
    </row>
    <row r="3" spans="1:3" s="96" customFormat="1" ht="39" customHeight="1" thickTop="1">
      <c r="A3" s="95"/>
      <c r="B3" s="227" t="s">
        <v>49</v>
      </c>
      <c r="C3" s="228"/>
    </row>
    <row r="4" spans="1:3" s="96" customFormat="1" ht="40.5" customHeight="1" thickBot="1">
      <c r="A4" s="97"/>
      <c r="B4" s="121" t="s">
        <v>143</v>
      </c>
      <c r="C4" s="122" t="s">
        <v>144</v>
      </c>
    </row>
    <row r="5" spans="1:3" s="96" customFormat="1" ht="63" customHeight="1" thickTop="1">
      <c r="A5" s="115" t="s">
        <v>100</v>
      </c>
      <c r="B5" s="104">
        <v>653.9</v>
      </c>
      <c r="C5" s="105">
        <v>661.4</v>
      </c>
    </row>
    <row r="6" spans="1:3" s="96" customFormat="1" ht="48.75" customHeight="1">
      <c r="A6" s="116" t="s">
        <v>101</v>
      </c>
      <c r="B6" s="106">
        <v>62</v>
      </c>
      <c r="C6" s="107">
        <v>63.3</v>
      </c>
    </row>
    <row r="7" spans="1:3" s="96" customFormat="1" ht="57" customHeight="1">
      <c r="A7" s="117" t="s">
        <v>51</v>
      </c>
      <c r="B7" s="108">
        <v>580.6</v>
      </c>
      <c r="C7" s="109">
        <v>591.2</v>
      </c>
    </row>
    <row r="8" spans="1:3" s="96" customFormat="1" ht="54.75" customHeight="1">
      <c r="A8" s="118" t="s">
        <v>50</v>
      </c>
      <c r="B8" s="110">
        <v>55.1</v>
      </c>
      <c r="C8" s="111">
        <v>56.6</v>
      </c>
    </row>
    <row r="9" spans="1:3" s="96" customFormat="1" ht="70.5" customHeight="1">
      <c r="A9" s="119" t="s">
        <v>92</v>
      </c>
      <c r="B9" s="112">
        <v>73.3</v>
      </c>
      <c r="C9" s="113">
        <v>70.2</v>
      </c>
    </row>
    <row r="10" spans="1:3" s="96" customFormat="1" ht="60.75" customHeight="1">
      <c r="A10" s="120" t="s">
        <v>52</v>
      </c>
      <c r="B10" s="106">
        <v>11.2</v>
      </c>
      <c r="C10" s="114">
        <v>10.6</v>
      </c>
    </row>
    <row r="11" spans="1:3" s="100" customFormat="1" ht="15">
      <c r="A11" s="98"/>
      <c r="B11" s="98"/>
      <c r="C11" s="99"/>
    </row>
    <row r="12" spans="1:3" s="102" customFormat="1" ht="12" customHeight="1">
      <c r="A12" s="101"/>
      <c r="B12" s="101"/>
      <c r="C12" s="99"/>
    </row>
    <row r="13" ht="15">
      <c r="A13" s="103"/>
    </row>
    <row r="14" ht="15">
      <c r="A14" s="103"/>
    </row>
    <row r="15" ht="15">
      <c r="A15" s="103"/>
    </row>
    <row r="16" ht="15">
      <c r="A16" s="103"/>
    </row>
    <row r="17" ht="15">
      <c r="A17" s="103"/>
    </row>
    <row r="18" ht="15">
      <c r="A18" s="103"/>
    </row>
    <row r="19" ht="15">
      <c r="A19" s="103"/>
    </row>
    <row r="20" ht="15">
      <c r="A20" s="103"/>
    </row>
    <row r="21" ht="15">
      <c r="A21" s="103"/>
    </row>
    <row r="22" ht="15">
      <c r="A22" s="103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selection activeCell="G27" sqref="G27"/>
    </sheetView>
  </sheetViews>
  <sheetFormatPr defaultColWidth="9.140625" defaultRowHeight="15"/>
  <cols>
    <col min="1" max="1" width="1.28515625" style="147" hidden="1" customWidth="1"/>
    <col min="2" max="2" width="42.28125" style="147" customWidth="1"/>
    <col min="3" max="3" width="13.421875" style="147" customWidth="1"/>
    <col min="4" max="4" width="13.8515625" style="147" customWidth="1"/>
    <col min="5" max="5" width="12.8515625" style="147" customWidth="1"/>
    <col min="6" max="6" width="13.8515625" style="147" customWidth="1"/>
    <col min="7" max="7" width="9.140625" style="147" customWidth="1"/>
    <col min="8" max="10" width="0" style="147" hidden="1" customWidth="1"/>
    <col min="11" max="16384" width="9.140625" style="147" customWidth="1"/>
  </cols>
  <sheetData>
    <row r="1" s="123" customFormat="1" ht="10.5" customHeight="1">
      <c r="F1" s="124"/>
    </row>
    <row r="2" spans="1:6" s="125" customFormat="1" ht="51" customHeight="1">
      <c r="A2" s="229" t="s">
        <v>116</v>
      </c>
      <c r="B2" s="229"/>
      <c r="C2" s="229"/>
      <c r="D2" s="229"/>
      <c r="E2" s="229"/>
      <c r="F2" s="229"/>
    </row>
    <row r="3" spans="1:6" s="125" customFormat="1" ht="16.5" customHeight="1">
      <c r="A3" s="126"/>
      <c r="B3" s="126"/>
      <c r="C3" s="126"/>
      <c r="D3" s="126"/>
      <c r="E3" s="126"/>
      <c r="F3" s="127" t="s">
        <v>53</v>
      </c>
    </row>
    <row r="4" spans="1:6" s="125" customFormat="1" ht="24.75" customHeight="1">
      <c r="A4" s="126"/>
      <c r="B4" s="230"/>
      <c r="C4" s="231" t="s">
        <v>147</v>
      </c>
      <c r="D4" s="232" t="s">
        <v>148</v>
      </c>
      <c r="E4" s="232" t="s">
        <v>54</v>
      </c>
      <c r="F4" s="232"/>
    </row>
    <row r="5" spans="1:6" s="125" customFormat="1" ht="54.75" customHeight="1">
      <c r="A5" s="128"/>
      <c r="B5" s="230"/>
      <c r="C5" s="231"/>
      <c r="D5" s="232"/>
      <c r="E5" s="129" t="s">
        <v>2</v>
      </c>
      <c r="F5" s="130" t="s">
        <v>55</v>
      </c>
    </row>
    <row r="6" spans="2:6" s="131" customFormat="1" ht="19.5" customHeight="1">
      <c r="B6" s="132" t="s">
        <v>18</v>
      </c>
      <c r="C6" s="133">
        <v>1</v>
      </c>
      <c r="D6" s="134">
        <v>2</v>
      </c>
      <c r="E6" s="133">
        <v>3</v>
      </c>
      <c r="F6" s="134">
        <v>4</v>
      </c>
    </row>
    <row r="7" spans="2:10" s="135" customFormat="1" ht="27.75" customHeight="1">
      <c r="B7" s="201" t="s">
        <v>85</v>
      </c>
      <c r="C7" s="136">
        <f>SUM(C8:C33)</f>
        <v>3498</v>
      </c>
      <c r="D7" s="136">
        <f>SUM(D8:D33)</f>
        <v>3706</v>
      </c>
      <c r="E7" s="137">
        <f>ROUND(D7/C7*100,1)</f>
        <v>105.9</v>
      </c>
      <c r="F7" s="136">
        <f aca="true" t="shared" si="0" ref="F7:F32">D7-C7</f>
        <v>208</v>
      </c>
      <c r="I7" s="138"/>
      <c r="J7" s="138"/>
    </row>
    <row r="8" spans="2:10" s="139" customFormat="1" ht="23.25" customHeight="1">
      <c r="B8" s="140" t="s">
        <v>57</v>
      </c>
      <c r="C8" s="141">
        <v>37</v>
      </c>
      <c r="D8" s="141">
        <v>135</v>
      </c>
      <c r="E8" s="142">
        <f>ROUND(D8/C8*100,1)</f>
        <v>364.9</v>
      </c>
      <c r="F8" s="141">
        <f t="shared" si="0"/>
        <v>98</v>
      </c>
      <c r="H8" s="143">
        <f>ROUND(D8/$D$7*100,1)</f>
        <v>3.6</v>
      </c>
      <c r="I8" s="144">
        <f>ROUND(C8/1000,1)</f>
        <v>0</v>
      </c>
      <c r="J8" s="144">
        <f>ROUND(D8/1000,1)</f>
        <v>0.1</v>
      </c>
    </row>
    <row r="9" spans="2:10" s="139" customFormat="1" ht="23.25" customHeight="1">
      <c r="B9" s="140" t="s">
        <v>58</v>
      </c>
      <c r="C9" s="141">
        <v>145</v>
      </c>
      <c r="D9" s="141">
        <v>32</v>
      </c>
      <c r="E9" s="142">
        <f>ROUND(D9/C9*100,1)</f>
        <v>22.1</v>
      </c>
      <c r="F9" s="141">
        <f t="shared" si="0"/>
        <v>-113</v>
      </c>
      <c r="H9" s="143">
        <f aca="true" t="shared" si="1" ref="H9:H33">ROUND(D9/$D$7*100,1)</f>
        <v>0.9</v>
      </c>
      <c r="I9" s="144">
        <f aca="true" t="shared" si="2" ref="I9:J33">ROUND(C9/1000,1)</f>
        <v>0.1</v>
      </c>
      <c r="J9" s="144">
        <f t="shared" si="2"/>
        <v>0</v>
      </c>
    </row>
    <row r="10" spans="2:10" s="139" customFormat="1" ht="23.25" customHeight="1">
      <c r="B10" s="140" t="s">
        <v>59</v>
      </c>
      <c r="C10" s="141">
        <v>0</v>
      </c>
      <c r="D10" s="141">
        <v>295</v>
      </c>
      <c r="E10" s="142" t="s">
        <v>86</v>
      </c>
      <c r="F10" s="141">
        <f t="shared" si="0"/>
        <v>295</v>
      </c>
      <c r="H10" s="145">
        <f t="shared" si="1"/>
        <v>8</v>
      </c>
      <c r="I10" s="144">
        <f t="shared" si="2"/>
        <v>0</v>
      </c>
      <c r="J10" s="144">
        <f t="shared" si="2"/>
        <v>0.3</v>
      </c>
    </row>
    <row r="11" spans="2:10" s="139" customFormat="1" ht="23.25" customHeight="1">
      <c r="B11" s="140" t="s">
        <v>60</v>
      </c>
      <c r="C11" s="141">
        <v>53</v>
      </c>
      <c r="D11" s="141">
        <v>0</v>
      </c>
      <c r="E11" s="142">
        <f aca="true" t="shared" si="3" ref="E11:E33">ROUND(D11/C11*100,1)</f>
        <v>0</v>
      </c>
      <c r="F11" s="141">
        <f t="shared" si="0"/>
        <v>-53</v>
      </c>
      <c r="H11" s="143">
        <f t="shared" si="1"/>
        <v>0</v>
      </c>
      <c r="I11" s="144">
        <f t="shared" si="2"/>
        <v>0.1</v>
      </c>
      <c r="J11" s="144">
        <f t="shared" si="2"/>
        <v>0</v>
      </c>
    </row>
    <row r="12" spans="2:10" s="139" customFormat="1" ht="23.25" customHeight="1">
      <c r="B12" s="140" t="s">
        <v>61</v>
      </c>
      <c r="C12" s="141">
        <v>1</v>
      </c>
      <c r="D12" s="141">
        <v>9</v>
      </c>
      <c r="E12" s="142">
        <f t="shared" si="3"/>
        <v>900</v>
      </c>
      <c r="F12" s="141">
        <f t="shared" si="0"/>
        <v>8</v>
      </c>
      <c r="H12" s="145">
        <f t="shared" si="1"/>
        <v>0.2</v>
      </c>
      <c r="I12" s="144">
        <f t="shared" si="2"/>
        <v>0</v>
      </c>
      <c r="J12" s="144">
        <f t="shared" si="2"/>
        <v>0</v>
      </c>
    </row>
    <row r="13" spans="2:10" s="139" customFormat="1" ht="23.25" customHeight="1">
      <c r="B13" s="140" t="s">
        <v>62</v>
      </c>
      <c r="C13" s="141">
        <v>63</v>
      </c>
      <c r="D13" s="141">
        <v>35</v>
      </c>
      <c r="E13" s="142">
        <f t="shared" si="3"/>
        <v>55.6</v>
      </c>
      <c r="F13" s="141">
        <f t="shared" si="0"/>
        <v>-28</v>
      </c>
      <c r="H13" s="143">
        <f t="shared" si="1"/>
        <v>0.9</v>
      </c>
      <c r="I13" s="144">
        <f t="shared" si="2"/>
        <v>0.1</v>
      </c>
      <c r="J13" s="144">
        <f t="shared" si="2"/>
        <v>0</v>
      </c>
    </row>
    <row r="14" spans="2:10" s="139" customFormat="1" ht="23.25" customHeight="1">
      <c r="B14" s="140" t="s">
        <v>63</v>
      </c>
      <c r="C14" s="141">
        <v>95</v>
      </c>
      <c r="D14" s="141">
        <v>0</v>
      </c>
      <c r="E14" s="142">
        <f t="shared" si="3"/>
        <v>0</v>
      </c>
      <c r="F14" s="141">
        <f t="shared" si="0"/>
        <v>-95</v>
      </c>
      <c r="H14" s="143">
        <f t="shared" si="1"/>
        <v>0</v>
      </c>
      <c r="I14" s="144">
        <f t="shared" si="2"/>
        <v>0.1</v>
      </c>
      <c r="J14" s="144">
        <f t="shared" si="2"/>
        <v>0</v>
      </c>
    </row>
    <row r="15" spans="2:10" s="139" customFormat="1" ht="23.25" customHeight="1">
      <c r="B15" s="140" t="s">
        <v>64</v>
      </c>
      <c r="C15" s="141">
        <v>139</v>
      </c>
      <c r="D15" s="141">
        <v>0</v>
      </c>
      <c r="E15" s="142">
        <f t="shared" si="3"/>
        <v>0</v>
      </c>
      <c r="F15" s="141">
        <f t="shared" si="0"/>
        <v>-139</v>
      </c>
      <c r="H15" s="143">
        <f t="shared" si="1"/>
        <v>0</v>
      </c>
      <c r="I15" s="144">
        <f t="shared" si="2"/>
        <v>0.1</v>
      </c>
      <c r="J15" s="144">
        <f t="shared" si="2"/>
        <v>0</v>
      </c>
    </row>
    <row r="16" spans="2:10" s="139" customFormat="1" ht="23.25" customHeight="1">
      <c r="B16" s="140" t="s">
        <v>65</v>
      </c>
      <c r="C16" s="141">
        <v>135</v>
      </c>
      <c r="D16" s="141">
        <v>125</v>
      </c>
      <c r="E16" s="142">
        <f t="shared" si="3"/>
        <v>92.6</v>
      </c>
      <c r="F16" s="141">
        <f t="shared" si="0"/>
        <v>-10</v>
      </c>
      <c r="H16" s="143">
        <f t="shared" si="1"/>
        <v>3.4</v>
      </c>
      <c r="I16" s="144">
        <f t="shared" si="2"/>
        <v>0.1</v>
      </c>
      <c r="J16" s="144">
        <f t="shared" si="2"/>
        <v>0.1</v>
      </c>
    </row>
    <row r="17" spans="2:10" s="139" customFormat="1" ht="23.25" customHeight="1">
      <c r="B17" s="140" t="s">
        <v>66</v>
      </c>
      <c r="C17" s="141">
        <v>0</v>
      </c>
      <c r="D17" s="141">
        <v>0</v>
      </c>
      <c r="E17" s="142" t="s">
        <v>86</v>
      </c>
      <c r="F17" s="141">
        <f t="shared" si="0"/>
        <v>0</v>
      </c>
      <c r="H17" s="143">
        <f t="shared" si="1"/>
        <v>0</v>
      </c>
      <c r="I17" s="144">
        <f t="shared" si="2"/>
        <v>0</v>
      </c>
      <c r="J17" s="144">
        <f t="shared" si="2"/>
        <v>0</v>
      </c>
    </row>
    <row r="18" spans="2:10" s="139" customFormat="1" ht="23.25" customHeight="1">
      <c r="B18" s="140" t="s">
        <v>67</v>
      </c>
      <c r="C18" s="141">
        <v>60</v>
      </c>
      <c r="D18" s="141">
        <v>87</v>
      </c>
      <c r="E18" s="142">
        <f t="shared" si="3"/>
        <v>145</v>
      </c>
      <c r="F18" s="141">
        <f t="shared" si="0"/>
        <v>27</v>
      </c>
      <c r="H18" s="143">
        <f t="shared" si="1"/>
        <v>2.3</v>
      </c>
      <c r="I18" s="144">
        <f t="shared" si="2"/>
        <v>0.1</v>
      </c>
      <c r="J18" s="144">
        <f t="shared" si="2"/>
        <v>0.1</v>
      </c>
    </row>
    <row r="19" spans="2:10" s="139" customFormat="1" ht="23.25" customHeight="1">
      <c r="B19" s="140" t="s">
        <v>68</v>
      </c>
      <c r="C19" s="141">
        <v>43</v>
      </c>
      <c r="D19" s="141">
        <v>0</v>
      </c>
      <c r="E19" s="142">
        <f t="shared" si="3"/>
        <v>0</v>
      </c>
      <c r="F19" s="141">
        <f t="shared" si="0"/>
        <v>-43</v>
      </c>
      <c r="H19" s="145">
        <f t="shared" si="1"/>
        <v>0</v>
      </c>
      <c r="I19" s="144">
        <f t="shared" si="2"/>
        <v>0</v>
      </c>
      <c r="J19" s="144">
        <f t="shared" si="2"/>
        <v>0</v>
      </c>
    </row>
    <row r="20" spans="2:10" s="139" customFormat="1" ht="23.25" customHeight="1">
      <c r="B20" s="140" t="s">
        <v>69</v>
      </c>
      <c r="C20" s="141">
        <v>24</v>
      </c>
      <c r="D20" s="141">
        <v>12</v>
      </c>
      <c r="E20" s="142">
        <f t="shared" si="3"/>
        <v>50</v>
      </c>
      <c r="F20" s="141">
        <f t="shared" si="0"/>
        <v>-12</v>
      </c>
      <c r="H20" s="145">
        <f t="shared" si="1"/>
        <v>0.3</v>
      </c>
      <c r="I20" s="144">
        <f t="shared" si="2"/>
        <v>0</v>
      </c>
      <c r="J20" s="144">
        <f t="shared" si="2"/>
        <v>0</v>
      </c>
    </row>
    <row r="21" spans="2:10" s="139" customFormat="1" ht="23.25" customHeight="1">
      <c r="B21" s="140" t="s">
        <v>70</v>
      </c>
      <c r="C21" s="141">
        <v>0</v>
      </c>
      <c r="D21" s="141">
        <v>0</v>
      </c>
      <c r="E21" s="142" t="s">
        <v>86</v>
      </c>
      <c r="F21" s="141">
        <f t="shared" si="0"/>
        <v>0</v>
      </c>
      <c r="H21" s="145">
        <f t="shared" si="1"/>
        <v>0</v>
      </c>
      <c r="I21" s="144">
        <f t="shared" si="2"/>
        <v>0</v>
      </c>
      <c r="J21" s="144">
        <f t="shared" si="2"/>
        <v>0</v>
      </c>
    </row>
    <row r="22" spans="2:10" s="139" customFormat="1" ht="23.25" customHeight="1">
      <c r="B22" s="140" t="s">
        <v>71</v>
      </c>
      <c r="C22" s="141">
        <v>16</v>
      </c>
      <c r="D22" s="141">
        <v>10</v>
      </c>
      <c r="E22" s="142">
        <f t="shared" si="3"/>
        <v>62.5</v>
      </c>
      <c r="F22" s="141">
        <f t="shared" si="0"/>
        <v>-6</v>
      </c>
      <c r="H22" s="143">
        <f t="shared" si="1"/>
        <v>0.3</v>
      </c>
      <c r="I22" s="144">
        <f t="shared" si="2"/>
        <v>0</v>
      </c>
      <c r="J22" s="144">
        <f t="shared" si="2"/>
        <v>0</v>
      </c>
    </row>
    <row r="23" spans="2:10" s="139" customFormat="1" ht="23.25" customHeight="1">
      <c r="B23" s="140" t="s">
        <v>72</v>
      </c>
      <c r="C23" s="146">
        <v>39</v>
      </c>
      <c r="D23" s="146">
        <v>0</v>
      </c>
      <c r="E23" s="142">
        <f t="shared" si="3"/>
        <v>0</v>
      </c>
      <c r="F23" s="141">
        <f t="shared" si="0"/>
        <v>-39</v>
      </c>
      <c r="H23" s="143">
        <f t="shared" si="1"/>
        <v>0</v>
      </c>
      <c r="I23" s="144">
        <f t="shared" si="2"/>
        <v>0</v>
      </c>
      <c r="J23" s="144">
        <f t="shared" si="2"/>
        <v>0</v>
      </c>
    </row>
    <row r="24" spans="2:10" s="139" customFormat="1" ht="23.25" customHeight="1">
      <c r="B24" s="140" t="s">
        <v>73</v>
      </c>
      <c r="C24" s="141">
        <v>144</v>
      </c>
      <c r="D24" s="141">
        <v>38</v>
      </c>
      <c r="E24" s="142">
        <f t="shared" si="3"/>
        <v>26.4</v>
      </c>
      <c r="F24" s="141">
        <f t="shared" si="0"/>
        <v>-106</v>
      </c>
      <c r="H24" s="143">
        <f t="shared" si="1"/>
        <v>1</v>
      </c>
      <c r="I24" s="144">
        <f t="shared" si="2"/>
        <v>0.1</v>
      </c>
      <c r="J24" s="144">
        <f t="shared" si="2"/>
        <v>0</v>
      </c>
    </row>
    <row r="25" spans="2:10" s="139" customFormat="1" ht="23.25" customHeight="1">
      <c r="B25" s="140" t="s">
        <v>74</v>
      </c>
      <c r="C25" s="141">
        <v>85</v>
      </c>
      <c r="D25" s="141">
        <v>97</v>
      </c>
      <c r="E25" s="142">
        <f t="shared" si="3"/>
        <v>114.1</v>
      </c>
      <c r="F25" s="141">
        <f t="shared" si="0"/>
        <v>12</v>
      </c>
      <c r="H25" s="143">
        <f t="shared" si="1"/>
        <v>2.6</v>
      </c>
      <c r="I25" s="144">
        <f t="shared" si="2"/>
        <v>0.1</v>
      </c>
      <c r="J25" s="144">
        <f t="shared" si="2"/>
        <v>0.1</v>
      </c>
    </row>
    <row r="26" spans="2:10" s="139" customFormat="1" ht="23.25" customHeight="1">
      <c r="B26" s="140" t="s">
        <v>75</v>
      </c>
      <c r="C26" s="141">
        <v>15</v>
      </c>
      <c r="D26" s="141">
        <v>0</v>
      </c>
      <c r="E26" s="142">
        <f t="shared" si="3"/>
        <v>0</v>
      </c>
      <c r="F26" s="141">
        <f t="shared" si="0"/>
        <v>-15</v>
      </c>
      <c r="H26" s="143">
        <f t="shared" si="1"/>
        <v>0</v>
      </c>
      <c r="I26" s="144">
        <f t="shared" si="2"/>
        <v>0</v>
      </c>
      <c r="J26" s="144">
        <f t="shared" si="2"/>
        <v>0</v>
      </c>
    </row>
    <row r="27" spans="2:10" s="139" customFormat="1" ht="23.25" customHeight="1">
      <c r="B27" s="140" t="s">
        <v>76</v>
      </c>
      <c r="C27" s="141">
        <v>28</v>
      </c>
      <c r="D27" s="141">
        <v>0</v>
      </c>
      <c r="E27" s="142">
        <f t="shared" si="3"/>
        <v>0</v>
      </c>
      <c r="F27" s="141">
        <f t="shared" si="0"/>
        <v>-28</v>
      </c>
      <c r="H27" s="143">
        <f t="shared" si="1"/>
        <v>0</v>
      </c>
      <c r="I27" s="144">
        <f t="shared" si="2"/>
        <v>0</v>
      </c>
      <c r="J27" s="144">
        <f t="shared" si="2"/>
        <v>0</v>
      </c>
    </row>
    <row r="28" spans="2:10" s="139" customFormat="1" ht="23.25" customHeight="1">
      <c r="B28" s="140" t="s">
        <v>77</v>
      </c>
      <c r="C28" s="141">
        <v>184</v>
      </c>
      <c r="D28" s="141">
        <v>0</v>
      </c>
      <c r="E28" s="142">
        <f t="shared" si="3"/>
        <v>0</v>
      </c>
      <c r="F28" s="141">
        <f t="shared" si="0"/>
        <v>-184</v>
      </c>
      <c r="H28" s="143">
        <f t="shared" si="1"/>
        <v>0</v>
      </c>
      <c r="I28" s="144">
        <f t="shared" si="2"/>
        <v>0.2</v>
      </c>
      <c r="J28" s="144">
        <f t="shared" si="2"/>
        <v>0</v>
      </c>
    </row>
    <row r="29" spans="2:10" s="139" customFormat="1" ht="23.25" customHeight="1">
      <c r="B29" s="140" t="s">
        <v>78</v>
      </c>
      <c r="C29" s="141">
        <v>1338</v>
      </c>
      <c r="D29" s="141">
        <v>1479</v>
      </c>
      <c r="E29" s="142">
        <f t="shared" si="3"/>
        <v>110.5</v>
      </c>
      <c r="F29" s="141">
        <f t="shared" si="0"/>
        <v>141</v>
      </c>
      <c r="H29" s="143">
        <f t="shared" si="1"/>
        <v>39.9</v>
      </c>
      <c r="I29" s="144">
        <f t="shared" si="2"/>
        <v>1.3</v>
      </c>
      <c r="J29" s="144">
        <f t="shared" si="2"/>
        <v>1.5</v>
      </c>
    </row>
    <row r="30" spans="2:10" s="139" customFormat="1" ht="23.25" customHeight="1">
      <c r="B30" s="140" t="s">
        <v>79</v>
      </c>
      <c r="C30" s="141">
        <v>125</v>
      </c>
      <c r="D30" s="141">
        <v>909</v>
      </c>
      <c r="E30" s="142">
        <f t="shared" si="3"/>
        <v>727.2</v>
      </c>
      <c r="F30" s="141">
        <f t="shared" si="0"/>
        <v>784</v>
      </c>
      <c r="H30" s="143">
        <f t="shared" si="1"/>
        <v>24.5</v>
      </c>
      <c r="I30" s="144">
        <f t="shared" si="2"/>
        <v>0.1</v>
      </c>
      <c r="J30" s="144">
        <f t="shared" si="2"/>
        <v>0.9</v>
      </c>
    </row>
    <row r="31" spans="2:10" s="139" customFormat="1" ht="23.25" customHeight="1">
      <c r="B31" s="140" t="s">
        <v>80</v>
      </c>
      <c r="C31" s="141">
        <v>245</v>
      </c>
      <c r="D31" s="141">
        <v>187</v>
      </c>
      <c r="E31" s="142">
        <f t="shared" si="3"/>
        <v>76.3</v>
      </c>
      <c r="F31" s="141">
        <f t="shared" si="0"/>
        <v>-58</v>
      </c>
      <c r="H31" s="143">
        <f t="shared" si="1"/>
        <v>5</v>
      </c>
      <c r="I31" s="144">
        <f t="shared" si="2"/>
        <v>0.2</v>
      </c>
      <c r="J31" s="144">
        <f t="shared" si="2"/>
        <v>0.2</v>
      </c>
    </row>
    <row r="32" spans="2:10" s="139" customFormat="1" ht="23.25" customHeight="1">
      <c r="B32" s="140" t="s">
        <v>81</v>
      </c>
      <c r="C32" s="141">
        <v>384</v>
      </c>
      <c r="D32" s="141">
        <v>142</v>
      </c>
      <c r="E32" s="142">
        <f t="shared" si="3"/>
        <v>37</v>
      </c>
      <c r="F32" s="141">
        <f t="shared" si="0"/>
        <v>-242</v>
      </c>
      <c r="H32" s="145">
        <f t="shared" si="1"/>
        <v>3.8</v>
      </c>
      <c r="I32" s="144">
        <f t="shared" si="2"/>
        <v>0.4</v>
      </c>
      <c r="J32" s="144">
        <f t="shared" si="2"/>
        <v>0.1</v>
      </c>
    </row>
    <row r="33" spans="2:10" ht="22.5" customHeight="1">
      <c r="B33" s="159" t="s">
        <v>82</v>
      </c>
      <c r="C33" s="160">
        <v>100</v>
      </c>
      <c r="D33" s="160">
        <v>114</v>
      </c>
      <c r="E33" s="142">
        <f t="shared" si="3"/>
        <v>114</v>
      </c>
      <c r="F33" s="141">
        <f>D33-C33</f>
        <v>14</v>
      </c>
      <c r="H33" s="147">
        <f t="shared" si="1"/>
        <v>3.1</v>
      </c>
      <c r="I33" s="147">
        <f t="shared" si="2"/>
        <v>0.1</v>
      </c>
      <c r="J33" s="147">
        <f t="shared" si="2"/>
        <v>0.1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D23" sqref="D23"/>
    </sheetView>
  </sheetViews>
  <sheetFormatPr defaultColWidth="8.8515625" defaultRowHeight="15"/>
  <cols>
    <col min="1" max="1" width="44.28125" style="73" customWidth="1"/>
    <col min="2" max="2" width="14.7109375" style="73" customWidth="1"/>
    <col min="3" max="3" width="14.00390625" style="73" customWidth="1"/>
    <col min="4" max="4" width="12.57421875" style="73" customWidth="1"/>
    <col min="5" max="5" width="13.421875" style="73" customWidth="1"/>
    <col min="6" max="8" width="8.8515625" style="73" customWidth="1"/>
    <col min="9" max="9" width="43.00390625" style="73" customWidth="1"/>
    <col min="10" max="16384" width="8.8515625" style="73" customWidth="1"/>
  </cols>
  <sheetData>
    <row r="1" spans="1:5" s="69" customFormat="1" ht="42" customHeight="1">
      <c r="A1" s="233" t="s">
        <v>117</v>
      </c>
      <c r="B1" s="233"/>
      <c r="C1" s="233"/>
      <c r="D1" s="233"/>
      <c r="E1" s="233"/>
    </row>
    <row r="2" spans="1:5" s="69" customFormat="1" ht="21.75" customHeight="1">
      <c r="A2" s="234" t="s">
        <v>19</v>
      </c>
      <c r="B2" s="234"/>
      <c r="C2" s="234"/>
      <c r="D2" s="234"/>
      <c r="E2" s="234"/>
    </row>
    <row r="3" spans="1:5" s="71" customFormat="1" ht="6.75" customHeight="1">
      <c r="A3" s="70"/>
      <c r="B3" s="70"/>
      <c r="C3" s="70"/>
      <c r="D3" s="70"/>
      <c r="E3" s="70"/>
    </row>
    <row r="4" spans="1:5" s="71" customFormat="1" ht="30" customHeight="1">
      <c r="A4" s="235"/>
      <c r="B4" s="231" t="s">
        <v>147</v>
      </c>
      <c r="C4" s="232" t="s">
        <v>148</v>
      </c>
      <c r="D4" s="236" t="s">
        <v>54</v>
      </c>
      <c r="E4" s="236"/>
    </row>
    <row r="5" spans="1:5" s="71" customFormat="1" ht="32.25" customHeight="1">
      <c r="A5" s="235"/>
      <c r="B5" s="231"/>
      <c r="C5" s="232"/>
      <c r="D5" s="149" t="s">
        <v>2</v>
      </c>
      <c r="E5" s="149" t="s">
        <v>56</v>
      </c>
    </row>
    <row r="6" spans="1:5" s="72" customFormat="1" ht="24.75" customHeight="1">
      <c r="A6" s="201" t="s">
        <v>85</v>
      </c>
      <c r="B6" s="155">
        <f>SUM(B7:B25)</f>
        <v>3498</v>
      </c>
      <c r="C6" s="156">
        <f>SUM(C7:C25)</f>
        <v>3706</v>
      </c>
      <c r="D6" s="194">
        <f>C6/B6*100</f>
        <v>105.94625500285876</v>
      </c>
      <c r="E6" s="196">
        <f aca="true" t="shared" si="0" ref="E6:E25">C6-B6</f>
        <v>208</v>
      </c>
    </row>
    <row r="7" spans="1:9" ht="39.75" customHeight="1">
      <c r="A7" s="157" t="s">
        <v>20</v>
      </c>
      <c r="B7" s="178">
        <v>165</v>
      </c>
      <c r="C7" s="178">
        <v>228</v>
      </c>
      <c r="D7" s="195">
        <f>C7/B7*100</f>
        <v>138.1818181818182</v>
      </c>
      <c r="E7" s="197">
        <f t="shared" si="0"/>
        <v>63</v>
      </c>
      <c r="F7" s="181"/>
      <c r="G7" s="82"/>
      <c r="I7" s="74"/>
    </row>
    <row r="8" spans="1:9" ht="44.25" customHeight="1">
      <c r="A8" s="157" t="s">
        <v>21</v>
      </c>
      <c r="B8" s="178">
        <v>0</v>
      </c>
      <c r="C8" s="178">
        <v>57</v>
      </c>
      <c r="D8" s="195" t="s">
        <v>86</v>
      </c>
      <c r="E8" s="197">
        <f t="shared" si="0"/>
        <v>57</v>
      </c>
      <c r="F8" s="181"/>
      <c r="G8" s="82"/>
      <c r="I8" s="74"/>
    </row>
    <row r="9" spans="1:9" s="75" customFormat="1" ht="20.25" customHeight="1">
      <c r="A9" s="157" t="s">
        <v>22</v>
      </c>
      <c r="B9" s="178">
        <v>660</v>
      </c>
      <c r="C9" s="178">
        <v>282</v>
      </c>
      <c r="D9" s="195">
        <f>C9/B9*100</f>
        <v>42.72727272727273</v>
      </c>
      <c r="E9" s="197">
        <f t="shared" si="0"/>
        <v>-378</v>
      </c>
      <c r="F9" s="181"/>
      <c r="G9" s="82"/>
      <c r="H9" s="73"/>
      <c r="I9" s="74"/>
    </row>
    <row r="10" spans="1:11" ht="43.5" customHeight="1">
      <c r="A10" s="157" t="s">
        <v>23</v>
      </c>
      <c r="B10" s="178">
        <v>0</v>
      </c>
      <c r="C10" s="178">
        <v>0</v>
      </c>
      <c r="D10" s="195" t="s">
        <v>86</v>
      </c>
      <c r="E10" s="197">
        <f t="shared" si="0"/>
        <v>0</v>
      </c>
      <c r="F10" s="181"/>
      <c r="G10" s="82"/>
      <c r="I10" s="74"/>
      <c r="K10" s="76"/>
    </row>
    <row r="11" spans="1:9" ht="42" customHeight="1">
      <c r="A11" s="157" t="s">
        <v>24</v>
      </c>
      <c r="B11" s="178">
        <v>8</v>
      </c>
      <c r="C11" s="178">
        <v>89</v>
      </c>
      <c r="D11" s="195">
        <f aca="true" t="shared" si="1" ref="D11:D25">C11/B11*100</f>
        <v>1112.5</v>
      </c>
      <c r="E11" s="197">
        <f t="shared" si="0"/>
        <v>81</v>
      </c>
      <c r="F11" s="181"/>
      <c r="G11" s="82"/>
      <c r="I11" s="74"/>
    </row>
    <row r="12" spans="1:9" ht="19.5" customHeight="1">
      <c r="A12" s="157" t="s">
        <v>25</v>
      </c>
      <c r="B12" s="178">
        <v>0</v>
      </c>
      <c r="C12" s="178">
        <v>25</v>
      </c>
      <c r="D12" s="195" t="s">
        <v>86</v>
      </c>
      <c r="E12" s="197">
        <f t="shared" si="0"/>
        <v>25</v>
      </c>
      <c r="F12" s="181"/>
      <c r="G12" s="82"/>
      <c r="I12" s="150"/>
    </row>
    <row r="13" spans="1:9" ht="41.25" customHeight="1">
      <c r="A13" s="157" t="s">
        <v>26</v>
      </c>
      <c r="B13" s="178">
        <v>21</v>
      </c>
      <c r="C13" s="178">
        <v>199</v>
      </c>
      <c r="D13" s="195">
        <f t="shared" si="1"/>
        <v>947.6190476190476</v>
      </c>
      <c r="E13" s="197">
        <f t="shared" si="0"/>
        <v>178</v>
      </c>
      <c r="F13" s="181"/>
      <c r="G13" s="82"/>
      <c r="I13" s="74"/>
    </row>
    <row r="14" spans="1:9" ht="41.25" customHeight="1">
      <c r="A14" s="157" t="s">
        <v>27</v>
      </c>
      <c r="B14" s="178">
        <v>0</v>
      </c>
      <c r="C14" s="178">
        <v>9</v>
      </c>
      <c r="D14" s="195" t="s">
        <v>86</v>
      </c>
      <c r="E14" s="197">
        <f t="shared" si="0"/>
        <v>9</v>
      </c>
      <c r="F14" s="181"/>
      <c r="G14" s="82"/>
      <c r="I14" s="74"/>
    </row>
    <row r="15" spans="1:9" ht="42" customHeight="1">
      <c r="A15" s="157" t="s">
        <v>28</v>
      </c>
      <c r="B15" s="178">
        <v>0</v>
      </c>
      <c r="C15" s="178">
        <v>0</v>
      </c>
      <c r="D15" s="195" t="s">
        <v>86</v>
      </c>
      <c r="E15" s="197">
        <f t="shared" si="0"/>
        <v>0</v>
      </c>
      <c r="F15" s="181"/>
      <c r="G15" s="82"/>
      <c r="I15" s="74"/>
    </row>
    <row r="16" spans="1:9" ht="23.25" customHeight="1">
      <c r="A16" s="157" t="s">
        <v>29</v>
      </c>
      <c r="B16" s="178">
        <v>0</v>
      </c>
      <c r="C16" s="178">
        <v>0</v>
      </c>
      <c r="D16" s="195" t="s">
        <v>86</v>
      </c>
      <c r="E16" s="197">
        <f t="shared" si="0"/>
        <v>0</v>
      </c>
      <c r="F16" s="181"/>
      <c r="G16" s="82"/>
      <c r="I16" s="74"/>
    </row>
    <row r="17" spans="1:9" ht="22.5" customHeight="1">
      <c r="A17" s="157" t="s">
        <v>30</v>
      </c>
      <c r="B17" s="179">
        <v>0</v>
      </c>
      <c r="C17" s="179">
        <v>0</v>
      </c>
      <c r="D17" s="195" t="s">
        <v>86</v>
      </c>
      <c r="E17" s="197">
        <f t="shared" si="0"/>
        <v>0</v>
      </c>
      <c r="F17" s="181"/>
      <c r="G17" s="82"/>
      <c r="I17" s="74"/>
    </row>
    <row r="18" spans="1:9" ht="22.5" customHeight="1">
      <c r="A18" s="157" t="s">
        <v>31</v>
      </c>
      <c r="B18" s="178">
        <v>12</v>
      </c>
      <c r="C18" s="178">
        <v>0</v>
      </c>
      <c r="D18" s="195">
        <f t="shared" si="1"/>
        <v>0</v>
      </c>
      <c r="E18" s="197">
        <f t="shared" si="0"/>
        <v>-12</v>
      </c>
      <c r="F18" s="181"/>
      <c r="G18" s="82"/>
      <c r="I18" s="74"/>
    </row>
    <row r="19" spans="1:9" ht="38.25" customHeight="1">
      <c r="A19" s="157" t="s">
        <v>32</v>
      </c>
      <c r="B19" s="178">
        <v>24</v>
      </c>
      <c r="C19" s="178">
        <v>106</v>
      </c>
      <c r="D19" s="195">
        <f t="shared" si="1"/>
        <v>441.6666666666667</v>
      </c>
      <c r="E19" s="197">
        <f t="shared" si="0"/>
        <v>82</v>
      </c>
      <c r="F19" s="181"/>
      <c r="G19" s="82"/>
      <c r="I19" s="151"/>
    </row>
    <row r="20" spans="1:9" ht="35.25" customHeight="1">
      <c r="A20" s="157" t="s">
        <v>33</v>
      </c>
      <c r="B20" s="178">
        <v>0</v>
      </c>
      <c r="C20" s="178">
        <v>0</v>
      </c>
      <c r="D20" s="195" t="s">
        <v>86</v>
      </c>
      <c r="E20" s="197">
        <f t="shared" si="0"/>
        <v>0</v>
      </c>
      <c r="F20" s="181"/>
      <c r="G20" s="82"/>
      <c r="I20" s="74"/>
    </row>
    <row r="21" spans="1:9" ht="41.25" customHeight="1">
      <c r="A21" s="157" t="s">
        <v>34</v>
      </c>
      <c r="B21" s="178">
        <v>1205</v>
      </c>
      <c r="C21" s="178">
        <v>1259</v>
      </c>
      <c r="D21" s="195">
        <f t="shared" si="1"/>
        <v>104.48132780082989</v>
      </c>
      <c r="E21" s="197">
        <f t="shared" si="0"/>
        <v>54</v>
      </c>
      <c r="F21" s="181"/>
      <c r="G21" s="82"/>
      <c r="I21" s="74"/>
    </row>
    <row r="22" spans="1:9" ht="19.5" customHeight="1">
      <c r="A22" s="157" t="s">
        <v>35</v>
      </c>
      <c r="B22" s="178">
        <v>127</v>
      </c>
      <c r="C22" s="178">
        <v>970</v>
      </c>
      <c r="D22" s="195">
        <f t="shared" si="1"/>
        <v>763.779527559055</v>
      </c>
      <c r="E22" s="197">
        <f t="shared" si="0"/>
        <v>843</v>
      </c>
      <c r="F22" s="181"/>
      <c r="G22" s="82"/>
      <c r="I22" s="74"/>
    </row>
    <row r="23" spans="1:9" ht="39" customHeight="1">
      <c r="A23" s="157" t="s">
        <v>36</v>
      </c>
      <c r="B23" s="178">
        <v>1260</v>
      </c>
      <c r="C23" s="178">
        <v>482</v>
      </c>
      <c r="D23" s="195">
        <f t="shared" si="1"/>
        <v>38.25396825396825</v>
      </c>
      <c r="E23" s="197">
        <f t="shared" si="0"/>
        <v>-778</v>
      </c>
      <c r="F23" s="181"/>
      <c r="G23" s="82"/>
      <c r="I23" s="74"/>
    </row>
    <row r="24" spans="1:9" ht="38.25" customHeight="1">
      <c r="A24" s="157" t="s">
        <v>37</v>
      </c>
      <c r="B24" s="178">
        <v>13</v>
      </c>
      <c r="C24" s="178">
        <v>0</v>
      </c>
      <c r="D24" s="195">
        <f t="shared" si="1"/>
        <v>0</v>
      </c>
      <c r="E24" s="197">
        <f t="shared" si="0"/>
        <v>-13</v>
      </c>
      <c r="F24" s="72"/>
      <c r="G24" s="82"/>
      <c r="I24" s="74"/>
    </row>
    <row r="25" spans="1:9" ht="22.5" customHeight="1" thickBot="1">
      <c r="A25" s="158" t="s">
        <v>38</v>
      </c>
      <c r="B25" s="178">
        <v>3</v>
      </c>
      <c r="C25" s="178">
        <v>0</v>
      </c>
      <c r="D25" s="195">
        <f t="shared" si="1"/>
        <v>0</v>
      </c>
      <c r="E25" s="197">
        <f t="shared" si="0"/>
        <v>-3</v>
      </c>
      <c r="F25" s="72"/>
      <c r="G25" s="82"/>
      <c r="I25" s="74"/>
    </row>
    <row r="26" spans="1:9" ht="15.75">
      <c r="A26" s="77"/>
      <c r="B26" s="77"/>
      <c r="C26" s="77"/>
      <c r="D26" s="77"/>
      <c r="E26" s="77"/>
      <c r="I26" s="74"/>
    </row>
    <row r="27" spans="1:5" ht="12.75">
      <c r="A27" s="77"/>
      <c r="B27" s="77"/>
      <c r="C27" s="77"/>
      <c r="D27" s="77"/>
      <c r="E27" s="7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I12" sqref="I12"/>
    </sheetView>
  </sheetViews>
  <sheetFormatPr defaultColWidth="8.8515625" defaultRowHeight="15"/>
  <cols>
    <col min="1" max="1" width="52.8515625" style="73" customWidth="1"/>
    <col min="2" max="2" width="17.7109375" style="73" customWidth="1"/>
    <col min="3" max="3" width="16.7109375" style="73" customWidth="1"/>
    <col min="4" max="4" width="22.00390625" style="73" customWidth="1"/>
    <col min="5" max="5" width="21.57421875" style="73" customWidth="1"/>
    <col min="6" max="6" width="8.8515625" style="73" customWidth="1"/>
    <col min="7" max="7" width="10.8515625" style="73" bestFit="1" customWidth="1"/>
    <col min="8" max="16384" width="8.8515625" style="73" customWidth="1"/>
  </cols>
  <sheetData>
    <row r="1" spans="1:5" s="69" customFormat="1" ht="49.5" customHeight="1">
      <c r="A1" s="237" t="s">
        <v>118</v>
      </c>
      <c r="B1" s="237"/>
      <c r="C1" s="237"/>
      <c r="D1" s="237"/>
      <c r="E1" s="237"/>
    </row>
    <row r="2" spans="1:5" s="69" customFormat="1" ht="20.25" customHeight="1">
      <c r="A2" s="238" t="s">
        <v>39</v>
      </c>
      <c r="B2" s="238"/>
      <c r="C2" s="238"/>
      <c r="D2" s="238"/>
      <c r="E2" s="238"/>
    </row>
    <row r="3" spans="1:5" s="69" customFormat="1" ht="17.25" customHeight="1">
      <c r="A3" s="148"/>
      <c r="B3" s="148"/>
      <c r="C3" s="148"/>
      <c r="D3" s="148"/>
      <c r="E3" s="148"/>
    </row>
    <row r="4" spans="1:5" s="71" customFormat="1" ht="25.5" customHeight="1">
      <c r="A4" s="235"/>
      <c r="B4" s="231" t="s">
        <v>147</v>
      </c>
      <c r="C4" s="232" t="s">
        <v>148</v>
      </c>
      <c r="D4" s="239" t="s">
        <v>54</v>
      </c>
      <c r="E4" s="239"/>
    </row>
    <row r="5" spans="1:5" s="71" customFormat="1" ht="37.5" customHeight="1">
      <c r="A5" s="235"/>
      <c r="B5" s="231"/>
      <c r="C5" s="232"/>
      <c r="D5" s="152" t="s">
        <v>2</v>
      </c>
      <c r="E5" s="152" t="s">
        <v>56</v>
      </c>
    </row>
    <row r="6" spans="1:7" s="79" customFormat="1" ht="34.5" customHeight="1">
      <c r="A6" s="201" t="s">
        <v>85</v>
      </c>
      <c r="B6" s="78">
        <f>SUM(B7:B15)</f>
        <v>3498</v>
      </c>
      <c r="C6" s="78">
        <f>SUM(C7:C15)</f>
        <v>3706</v>
      </c>
      <c r="D6" s="190">
        <f>C6/B6*100</f>
        <v>105.94625500285876</v>
      </c>
      <c r="E6" s="192">
        <f>C6-B6</f>
        <v>208</v>
      </c>
      <c r="G6" s="80"/>
    </row>
    <row r="7" spans="1:11" ht="51" customHeight="1">
      <c r="A7" s="153" t="s">
        <v>40</v>
      </c>
      <c r="B7" s="179">
        <v>772</v>
      </c>
      <c r="C7" s="179">
        <v>622</v>
      </c>
      <c r="D7" s="191">
        <f aca="true" t="shared" si="0" ref="D7:D15">C7/B7*100</f>
        <v>80.56994818652849</v>
      </c>
      <c r="E7" s="193">
        <f aca="true" t="shared" si="1" ref="E7:E15">C7-B7</f>
        <v>-150</v>
      </c>
      <c r="G7" s="213"/>
      <c r="H7" s="81"/>
      <c r="K7" s="81"/>
    </row>
    <row r="8" spans="1:11" ht="35.25" customHeight="1">
      <c r="A8" s="153" t="s">
        <v>41</v>
      </c>
      <c r="B8" s="178">
        <v>623</v>
      </c>
      <c r="C8" s="178">
        <v>425</v>
      </c>
      <c r="D8" s="191">
        <f t="shared" si="0"/>
        <v>68.21829855537722</v>
      </c>
      <c r="E8" s="193">
        <f t="shared" si="1"/>
        <v>-198</v>
      </c>
      <c r="G8" s="213"/>
      <c r="H8" s="81"/>
      <c r="K8" s="81"/>
    </row>
    <row r="9" spans="1:11" s="75" customFormat="1" ht="25.5" customHeight="1">
      <c r="A9" s="153" t="s">
        <v>42</v>
      </c>
      <c r="B9" s="178">
        <v>694</v>
      </c>
      <c r="C9" s="178">
        <v>1114</v>
      </c>
      <c r="D9" s="191">
        <f t="shared" si="0"/>
        <v>160.5187319884726</v>
      </c>
      <c r="E9" s="193">
        <f t="shared" si="1"/>
        <v>420</v>
      </c>
      <c r="F9" s="73"/>
      <c r="G9" s="213"/>
      <c r="H9" s="81"/>
      <c r="I9" s="73"/>
      <c r="K9" s="81"/>
    </row>
    <row r="10" spans="1:11" ht="36.75" customHeight="1">
      <c r="A10" s="153" t="s">
        <v>43</v>
      </c>
      <c r="B10" s="178">
        <v>113</v>
      </c>
      <c r="C10" s="178">
        <v>140</v>
      </c>
      <c r="D10" s="191">
        <f t="shared" si="0"/>
        <v>123.8938053097345</v>
      </c>
      <c r="E10" s="193">
        <f t="shared" si="1"/>
        <v>27</v>
      </c>
      <c r="G10" s="213"/>
      <c r="H10" s="81"/>
      <c r="K10" s="81"/>
    </row>
    <row r="11" spans="1:11" ht="28.5" customHeight="1">
      <c r="A11" s="153" t="s">
        <v>44</v>
      </c>
      <c r="B11" s="178">
        <v>491</v>
      </c>
      <c r="C11" s="178">
        <v>353</v>
      </c>
      <c r="D11" s="191">
        <f t="shared" si="0"/>
        <v>71.89409368635438</v>
      </c>
      <c r="E11" s="193">
        <f t="shared" si="1"/>
        <v>-138</v>
      </c>
      <c r="G11" s="213"/>
      <c r="H11" s="81"/>
      <c r="K11" s="81"/>
    </row>
    <row r="12" spans="1:11" ht="59.25" customHeight="1">
      <c r="A12" s="153" t="s">
        <v>45</v>
      </c>
      <c r="B12" s="178">
        <v>59</v>
      </c>
      <c r="C12" s="178">
        <v>4</v>
      </c>
      <c r="D12" s="191">
        <f t="shared" si="0"/>
        <v>6.779661016949152</v>
      </c>
      <c r="E12" s="193">
        <f t="shared" si="1"/>
        <v>-55</v>
      </c>
      <c r="G12" s="213"/>
      <c r="H12" s="81"/>
      <c r="K12" s="81"/>
    </row>
    <row r="13" spans="1:18" ht="30.75" customHeight="1">
      <c r="A13" s="153" t="s">
        <v>46</v>
      </c>
      <c r="B13" s="178">
        <v>292</v>
      </c>
      <c r="C13" s="178">
        <v>247</v>
      </c>
      <c r="D13" s="191">
        <f t="shared" si="0"/>
        <v>84.58904109589042</v>
      </c>
      <c r="E13" s="193">
        <f t="shared" si="1"/>
        <v>-45</v>
      </c>
      <c r="G13" s="213"/>
      <c r="H13" s="81"/>
      <c r="K13" s="81"/>
      <c r="R13" s="82"/>
    </row>
    <row r="14" spans="1:18" ht="75" customHeight="1">
      <c r="A14" s="153" t="s">
        <v>47</v>
      </c>
      <c r="B14" s="178">
        <v>281</v>
      </c>
      <c r="C14" s="178">
        <v>371</v>
      </c>
      <c r="D14" s="191">
        <f t="shared" si="0"/>
        <v>132.02846975088968</v>
      </c>
      <c r="E14" s="193">
        <f t="shared" si="1"/>
        <v>90</v>
      </c>
      <c r="G14" s="213"/>
      <c r="H14" s="81"/>
      <c r="K14" s="81"/>
      <c r="R14" s="82"/>
    </row>
    <row r="15" spans="1:18" ht="33" customHeight="1" thickBot="1">
      <c r="A15" s="154" t="s">
        <v>48</v>
      </c>
      <c r="B15" s="178">
        <v>173</v>
      </c>
      <c r="C15" s="178">
        <v>430</v>
      </c>
      <c r="D15" s="191">
        <f t="shared" si="0"/>
        <v>248.5549132947977</v>
      </c>
      <c r="E15" s="193">
        <f t="shared" si="1"/>
        <v>257</v>
      </c>
      <c r="G15" s="213"/>
      <c r="H15" s="81"/>
      <c r="K15" s="81"/>
      <c r="R15" s="82"/>
    </row>
    <row r="16" spans="1:18" ht="12.75">
      <c r="A16" s="77"/>
      <c r="B16" s="77"/>
      <c r="C16" s="77"/>
      <c r="D16" s="77"/>
      <c r="R16" s="82"/>
    </row>
    <row r="17" spans="1:18" ht="12.75">
      <c r="A17" s="77"/>
      <c r="B17" s="77"/>
      <c r="C17" s="77"/>
      <c r="D17" s="77"/>
      <c r="R17" s="82"/>
    </row>
    <row r="18" ht="12.75">
      <c r="R18" s="82"/>
    </row>
    <row r="19" ht="12.75">
      <c r="R19" s="82"/>
    </row>
    <row r="20" ht="12.75">
      <c r="R20" s="82"/>
    </row>
    <row r="21" ht="12.75">
      <c r="R21" s="8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tabSelected="1" view="pageBreakPreview" zoomScale="75" zoomScaleSheetLayoutView="75" zoomScalePageLayoutView="0" workbookViewId="0" topLeftCell="A1">
      <selection activeCell="G13" sqref="G13"/>
    </sheetView>
  </sheetViews>
  <sheetFormatPr defaultColWidth="9.140625" defaultRowHeight="15"/>
  <cols>
    <col min="1" max="1" width="64.421875" style="1" customWidth="1"/>
    <col min="2" max="2" width="13.7109375" style="1" customWidth="1"/>
    <col min="3" max="3" width="12.421875" style="1" customWidth="1"/>
    <col min="4" max="4" width="11.140625" style="1" customWidth="1"/>
    <col min="5" max="5" width="14.281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0" t="s">
        <v>90</v>
      </c>
      <c r="B1" s="240"/>
      <c r="C1" s="240"/>
      <c r="D1" s="240"/>
      <c r="E1" s="240"/>
    </row>
    <row r="2" spans="1:5" ht="18" customHeight="1">
      <c r="A2" s="241" t="s">
        <v>161</v>
      </c>
      <c r="B2" s="241"/>
      <c r="C2" s="241"/>
      <c r="D2" s="241"/>
      <c r="E2" s="241"/>
    </row>
    <row r="3" spans="1:6" ht="18" customHeight="1">
      <c r="A3" s="242" t="s">
        <v>0</v>
      </c>
      <c r="B3" s="242" t="s">
        <v>93</v>
      </c>
      <c r="C3" s="242" t="s">
        <v>136</v>
      </c>
      <c r="D3" s="243" t="s">
        <v>1</v>
      </c>
      <c r="E3" s="243"/>
      <c r="F3" s="2"/>
    </row>
    <row r="4" spans="1:6" ht="33" customHeight="1">
      <c r="A4" s="242"/>
      <c r="B4" s="242"/>
      <c r="C4" s="242"/>
      <c r="D4" s="68" t="s">
        <v>2</v>
      </c>
      <c r="E4" s="90" t="s">
        <v>83</v>
      </c>
      <c r="F4" s="2"/>
    </row>
    <row r="5" spans="1:6" ht="33" customHeight="1">
      <c r="A5" s="209" t="s">
        <v>124</v>
      </c>
      <c r="B5" s="203">
        <v>63425</v>
      </c>
      <c r="C5" s="203">
        <v>69663</v>
      </c>
      <c r="D5" s="68">
        <f>ROUND(C5/B5*100,1)</f>
        <v>109.8</v>
      </c>
      <c r="E5" s="83">
        <f>C5-B5</f>
        <v>6238</v>
      </c>
      <c r="F5" s="2"/>
    </row>
    <row r="6" spans="1:6" ht="21" customHeight="1">
      <c r="A6" s="210" t="s">
        <v>125</v>
      </c>
      <c r="B6" s="86">
        <v>35128</v>
      </c>
      <c r="C6" s="86">
        <v>43037</v>
      </c>
      <c r="D6" s="84">
        <f>ROUND(C6/B6*100,1)</f>
        <v>122.5</v>
      </c>
      <c r="E6" s="163">
        <f>C6-B6</f>
        <v>7909</v>
      </c>
      <c r="F6" s="1" t="s">
        <v>3</v>
      </c>
    </row>
    <row r="7" spans="1:5" ht="42.75" customHeight="1">
      <c r="A7" s="324" t="s">
        <v>151</v>
      </c>
      <c r="B7" s="326">
        <v>6738</v>
      </c>
      <c r="C7" s="326">
        <v>13117</v>
      </c>
      <c r="D7" s="334">
        <f>ROUND(C7/B7*100,1)</f>
        <v>194.7</v>
      </c>
      <c r="E7" s="335">
        <f>C7-B7</f>
        <v>6379</v>
      </c>
    </row>
    <row r="8" spans="1:7" ht="33" customHeight="1">
      <c r="A8" s="91" t="s">
        <v>104</v>
      </c>
      <c r="B8" s="86">
        <v>22415</v>
      </c>
      <c r="C8" s="89">
        <v>20479</v>
      </c>
      <c r="D8" s="84">
        <f>ROUND(C8/B8*100,1)</f>
        <v>91.4</v>
      </c>
      <c r="E8" s="163">
        <f>C8-B8</f>
        <v>-1936</v>
      </c>
      <c r="F8" s="3"/>
      <c r="G8" s="4"/>
    </row>
    <row r="9" spans="1:7" ht="40.5" customHeight="1">
      <c r="A9" s="325" t="s">
        <v>152</v>
      </c>
      <c r="B9" s="332">
        <v>15601</v>
      </c>
      <c r="C9" s="333">
        <v>10590</v>
      </c>
      <c r="D9" s="330">
        <f>ROUND(C9/B9*100,1)</f>
        <v>67.9</v>
      </c>
      <c r="E9" s="331">
        <f>C9-B9</f>
        <v>-5011</v>
      </c>
      <c r="F9" s="3"/>
      <c r="G9" s="4"/>
    </row>
    <row r="10" spans="1:7" ht="33" customHeight="1">
      <c r="A10" s="92" t="s">
        <v>153</v>
      </c>
      <c r="B10" s="161">
        <v>12116</v>
      </c>
      <c r="C10" s="161">
        <v>11121</v>
      </c>
      <c r="D10" s="322">
        <f aca="true" t="shared" si="0" ref="D10:D16">ROUND(C10/B10*100,1)</f>
        <v>91.8</v>
      </c>
      <c r="E10" s="322">
        <f aca="true" t="shared" si="1" ref="E10:E16">C10-B10</f>
        <v>-995</v>
      </c>
      <c r="F10" s="5"/>
      <c r="G10" s="4"/>
    </row>
    <row r="11" spans="1:7" ht="44.25" customHeight="1">
      <c r="A11" s="325" t="s">
        <v>154</v>
      </c>
      <c r="B11" s="326">
        <v>9320</v>
      </c>
      <c r="C11" s="326">
        <v>6229</v>
      </c>
      <c r="D11" s="327">
        <f>ROUND(C11/B11*100,1)</f>
        <v>66.8</v>
      </c>
      <c r="E11" s="327">
        <f>C11-B11</f>
        <v>-3091</v>
      </c>
      <c r="F11" s="5"/>
      <c r="G11" s="4"/>
    </row>
    <row r="12" spans="1:7" ht="33" customHeight="1">
      <c r="A12" s="198" t="s">
        <v>155</v>
      </c>
      <c r="B12" s="161">
        <v>14</v>
      </c>
      <c r="C12" s="161">
        <v>7</v>
      </c>
      <c r="D12" s="87">
        <f t="shared" si="0"/>
        <v>50</v>
      </c>
      <c r="E12" s="166">
        <f>C12-B12</f>
        <v>-7</v>
      </c>
      <c r="F12" s="5"/>
      <c r="G12" s="4"/>
    </row>
    <row r="13" spans="1:7" ht="32.25" customHeight="1">
      <c r="A13" s="198" t="s">
        <v>156</v>
      </c>
      <c r="B13" s="161">
        <v>507</v>
      </c>
      <c r="C13" s="161">
        <v>236</v>
      </c>
      <c r="D13" s="87">
        <f t="shared" si="0"/>
        <v>46.5</v>
      </c>
      <c r="E13" s="166">
        <f t="shared" si="1"/>
        <v>-271</v>
      </c>
      <c r="F13" s="5"/>
      <c r="G13" s="4"/>
    </row>
    <row r="14" spans="1:5" ht="27.75" customHeight="1">
      <c r="A14" s="92" t="s">
        <v>105</v>
      </c>
      <c r="B14" s="162">
        <v>5534</v>
      </c>
      <c r="C14" s="161">
        <v>3913</v>
      </c>
      <c r="D14" s="88">
        <f t="shared" si="0"/>
        <v>70.7</v>
      </c>
      <c r="E14" s="164">
        <f t="shared" si="1"/>
        <v>-1621</v>
      </c>
    </row>
    <row r="15" spans="1:6" ht="19.5" customHeight="1">
      <c r="A15" s="91" t="s">
        <v>106</v>
      </c>
      <c r="B15" s="89">
        <v>2773</v>
      </c>
      <c r="C15" s="165">
        <v>2711</v>
      </c>
      <c r="D15" s="84">
        <f t="shared" si="0"/>
        <v>97.8</v>
      </c>
      <c r="E15" s="163">
        <f t="shared" si="1"/>
        <v>-62</v>
      </c>
      <c r="F15" s="6"/>
    </row>
    <row r="16" spans="1:6" ht="21.75" customHeight="1">
      <c r="A16" s="189" t="s">
        <v>102</v>
      </c>
      <c r="B16" s="162">
        <v>119</v>
      </c>
      <c r="C16" s="188">
        <v>77</v>
      </c>
      <c r="D16" s="84">
        <f t="shared" si="0"/>
        <v>64.7</v>
      </c>
      <c r="E16" s="163">
        <f t="shared" si="1"/>
        <v>-42</v>
      </c>
      <c r="F16" s="6"/>
    </row>
    <row r="17" spans="1:6" ht="33" customHeight="1">
      <c r="A17" s="189" t="s">
        <v>107</v>
      </c>
      <c r="B17" s="162">
        <v>8077</v>
      </c>
      <c r="C17" s="188">
        <v>2605</v>
      </c>
      <c r="D17" s="84">
        <f aca="true" t="shared" si="2" ref="D17:D22">ROUND(C17/B17*100,1)</f>
        <v>32.3</v>
      </c>
      <c r="E17" s="163">
        <f aca="true" t="shared" si="3" ref="E17:E22">C17-B17</f>
        <v>-5472</v>
      </c>
      <c r="F17" s="6"/>
    </row>
    <row r="18" spans="1:6" ht="21.75" customHeight="1">
      <c r="A18" s="189" t="s">
        <v>108</v>
      </c>
      <c r="B18" s="162">
        <v>30220</v>
      </c>
      <c r="C18" s="188">
        <v>38184</v>
      </c>
      <c r="D18" s="84">
        <f t="shared" si="2"/>
        <v>126.4</v>
      </c>
      <c r="E18" s="163">
        <f t="shared" si="3"/>
        <v>7964</v>
      </c>
      <c r="F18" s="6"/>
    </row>
    <row r="19" spans="1:6" ht="47.25" customHeight="1">
      <c r="A19" s="325" t="s">
        <v>157</v>
      </c>
      <c r="B19" s="328">
        <v>5392</v>
      </c>
      <c r="C19" s="329">
        <v>11545</v>
      </c>
      <c r="D19" s="330">
        <f>ROUND(C19/B19*100,1)</f>
        <v>214.1</v>
      </c>
      <c r="E19" s="331">
        <f>C19-B19</f>
        <v>6153</v>
      </c>
      <c r="F19" s="6"/>
    </row>
    <row r="20" spans="1:11" ht="31.5">
      <c r="A20" s="92" t="s">
        <v>109</v>
      </c>
      <c r="B20" s="162">
        <v>5740</v>
      </c>
      <c r="C20" s="162">
        <v>5903</v>
      </c>
      <c r="D20" s="84">
        <f t="shared" si="2"/>
        <v>102.8</v>
      </c>
      <c r="E20" s="163">
        <f t="shared" si="3"/>
        <v>163</v>
      </c>
      <c r="F20" s="7"/>
      <c r="K20" s="8"/>
    </row>
    <row r="21" spans="1:11" ht="15.75">
      <c r="A21" s="92" t="s">
        <v>13</v>
      </c>
      <c r="B21" s="162">
        <v>39365</v>
      </c>
      <c r="C21" s="162">
        <v>28798</v>
      </c>
      <c r="D21" s="84">
        <f t="shared" si="2"/>
        <v>73.2</v>
      </c>
      <c r="E21" s="163">
        <f t="shared" si="3"/>
        <v>-10567</v>
      </c>
      <c r="F21" s="7"/>
      <c r="K21" s="8"/>
    </row>
    <row r="22" spans="1:11" ht="39.75" customHeight="1">
      <c r="A22" s="323" t="s">
        <v>158</v>
      </c>
      <c r="B22" s="328">
        <v>22605</v>
      </c>
      <c r="C22" s="328">
        <v>11700</v>
      </c>
      <c r="D22" s="330">
        <f t="shared" si="2"/>
        <v>51.8</v>
      </c>
      <c r="E22" s="331">
        <f t="shared" si="3"/>
        <v>-10905</v>
      </c>
      <c r="F22" s="7"/>
      <c r="K22" s="8"/>
    </row>
    <row r="23" spans="1:5" ht="9" customHeight="1">
      <c r="A23" s="245" t="s">
        <v>103</v>
      </c>
      <c r="B23" s="245"/>
      <c r="C23" s="245"/>
      <c r="D23" s="245"/>
      <c r="E23" s="245"/>
    </row>
    <row r="24" spans="1:5" ht="15.75" customHeight="1">
      <c r="A24" s="246"/>
      <c r="B24" s="246"/>
      <c r="C24" s="246"/>
      <c r="D24" s="246"/>
      <c r="E24" s="246"/>
    </row>
    <row r="25" spans="1:5" ht="12.75" customHeight="1">
      <c r="A25" s="242" t="s">
        <v>0</v>
      </c>
      <c r="B25" s="242" t="s">
        <v>159</v>
      </c>
      <c r="C25" s="242" t="s">
        <v>160</v>
      </c>
      <c r="D25" s="247" t="s">
        <v>1</v>
      </c>
      <c r="E25" s="248"/>
    </row>
    <row r="26" spans="1:5" ht="28.5" customHeight="1">
      <c r="A26" s="242"/>
      <c r="B26" s="242"/>
      <c r="C26" s="242"/>
      <c r="D26" s="68" t="s">
        <v>2</v>
      </c>
      <c r="E26" s="83" t="s">
        <v>84</v>
      </c>
    </row>
    <row r="27" spans="1:5" ht="28.5" customHeight="1">
      <c r="A27" s="207" t="s">
        <v>122</v>
      </c>
      <c r="B27" s="203">
        <v>33540</v>
      </c>
      <c r="C27" s="203">
        <v>42625</v>
      </c>
      <c r="D27" s="68">
        <f aca="true" t="shared" si="4" ref="D27:D32">ROUND(C27/B27*100,1)</f>
        <v>127.1</v>
      </c>
      <c r="E27" s="83">
        <f>C27-B27</f>
        <v>9085</v>
      </c>
    </row>
    <row r="28" spans="1:8" ht="23.25" customHeight="1">
      <c r="A28" s="208" t="s">
        <v>123</v>
      </c>
      <c r="B28" s="89">
        <v>16186</v>
      </c>
      <c r="C28" s="86">
        <v>26668</v>
      </c>
      <c r="D28" s="84">
        <f t="shared" si="4"/>
        <v>164.8</v>
      </c>
      <c r="E28" s="163">
        <f>C28-B28</f>
        <v>10482</v>
      </c>
      <c r="G28" s="9"/>
      <c r="H28" s="9"/>
    </row>
    <row r="29" spans="1:5" ht="24" customHeight="1">
      <c r="A29" s="91" t="s">
        <v>110</v>
      </c>
      <c r="B29" s="89">
        <v>13478</v>
      </c>
      <c r="C29" s="86">
        <v>22502</v>
      </c>
      <c r="D29" s="84">
        <f t="shared" si="4"/>
        <v>167</v>
      </c>
      <c r="E29" s="163">
        <f>C29-B29</f>
        <v>9024</v>
      </c>
    </row>
    <row r="30" spans="1:5" ht="15.75">
      <c r="A30" s="91" t="s">
        <v>162</v>
      </c>
      <c r="B30" s="200">
        <v>3274.02</v>
      </c>
      <c r="C30" s="167">
        <v>3826</v>
      </c>
      <c r="D30" s="84">
        <f t="shared" si="4"/>
        <v>116.9</v>
      </c>
      <c r="E30" s="87" t="s">
        <v>163</v>
      </c>
    </row>
    <row r="31" spans="1:5" ht="30" customHeight="1">
      <c r="A31" s="91" t="s">
        <v>111</v>
      </c>
      <c r="B31" s="86">
        <v>4518</v>
      </c>
      <c r="C31" s="86">
        <v>2789</v>
      </c>
      <c r="D31" s="84">
        <f t="shared" si="4"/>
        <v>61.7</v>
      </c>
      <c r="E31" s="163">
        <f>C31-B31</f>
        <v>-1729</v>
      </c>
    </row>
    <row r="32" spans="1:10" ht="33" customHeight="1">
      <c r="A32" s="93" t="s">
        <v>5</v>
      </c>
      <c r="B32" s="86">
        <v>5897.86</v>
      </c>
      <c r="C32" s="86">
        <v>6366.19</v>
      </c>
      <c r="D32" s="85">
        <f t="shared" si="4"/>
        <v>107.9</v>
      </c>
      <c r="E32" s="87" t="s">
        <v>145</v>
      </c>
      <c r="F32" s="7"/>
      <c r="G32" s="7"/>
      <c r="I32" s="7"/>
      <c r="J32" s="10"/>
    </row>
    <row r="33" spans="1:5" ht="33" customHeight="1">
      <c r="A33" s="244"/>
      <c r="B33" s="244"/>
      <c r="C33" s="244"/>
      <c r="D33" s="244"/>
      <c r="E33" s="244"/>
    </row>
  </sheetData>
  <sheetProtection/>
  <mergeCells count="12">
    <mergeCell ref="A33:E33"/>
    <mergeCell ref="A23:E24"/>
    <mergeCell ref="A25:A26"/>
    <mergeCell ref="B25:B26"/>
    <mergeCell ref="C25:C26"/>
    <mergeCell ref="D25:E25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F145"/>
  <sheetViews>
    <sheetView view="pageBreakPreview" zoomScale="75" zoomScaleNormal="75" zoomScaleSheetLayoutView="75" zoomScalePageLayoutView="0" workbookViewId="0" topLeftCell="A1">
      <selection activeCell="AM9" sqref="AM9"/>
    </sheetView>
  </sheetViews>
  <sheetFormatPr defaultColWidth="9.140625" defaultRowHeight="15"/>
  <cols>
    <col min="1" max="1" width="35.8515625" style="13" customWidth="1"/>
    <col min="2" max="5" width="9.8515625" style="13" customWidth="1"/>
    <col min="6" max="6" width="10.00390625" style="13" customWidth="1"/>
    <col min="7" max="7" width="10.28125" style="13" customWidth="1"/>
    <col min="8" max="8" width="9.7109375" style="13" customWidth="1"/>
    <col min="9" max="9" width="11.00390625" style="13" customWidth="1"/>
    <col min="10" max="11" width="9.8515625" style="13" customWidth="1"/>
    <col min="12" max="13" width="8.7109375" style="13" customWidth="1"/>
    <col min="14" max="17" width="9.28125" style="13" customWidth="1"/>
    <col min="18" max="21" width="8.8515625" style="13" customWidth="1"/>
    <col min="22" max="23" width="10.140625" style="13" customWidth="1"/>
    <col min="24" max="24" width="11.140625" style="13" customWidth="1"/>
    <col min="25" max="26" width="8.28125" style="13" customWidth="1"/>
    <col min="27" max="27" width="7.7109375" style="13" customWidth="1"/>
    <col min="28" max="28" width="7.28125" style="13" customWidth="1"/>
    <col min="29" max="32" width="6.7109375" style="13" hidden="1" customWidth="1"/>
    <col min="33" max="33" width="8.57421875" style="321" customWidth="1"/>
    <col min="34" max="34" width="8.8515625" style="321" customWidth="1"/>
    <col min="35" max="35" width="6.421875" style="321" customWidth="1"/>
    <col min="36" max="36" width="8.421875" style="321" customWidth="1"/>
    <col min="37" max="37" width="8.28125" style="321" customWidth="1"/>
    <col min="38" max="38" width="7.28125" style="321" customWidth="1"/>
    <col min="39" max="39" width="6.7109375" style="321" customWidth="1"/>
    <col min="40" max="40" width="8.28125" style="321" customWidth="1"/>
    <col min="41" max="41" width="7.421875" style="321" customWidth="1"/>
    <col min="42" max="42" width="7.140625" style="321" customWidth="1"/>
    <col min="43" max="43" width="9.00390625" style="321" customWidth="1"/>
    <col min="44" max="44" width="9.8515625" style="321" customWidth="1"/>
    <col min="45" max="45" width="8.57421875" style="13" customWidth="1"/>
    <col min="46" max="46" width="9.421875" style="13" customWidth="1"/>
    <col min="47" max="47" width="7.28125" style="13" customWidth="1"/>
    <col min="48" max="48" width="6.140625" style="13" customWidth="1"/>
    <col min="49" max="52" width="7.421875" style="13" hidden="1" customWidth="1"/>
    <col min="53" max="53" width="7.57421875" style="13" customWidth="1"/>
    <col min="54" max="54" width="8.57421875" style="13" customWidth="1"/>
    <col min="55" max="55" width="7.421875" style="13" customWidth="1"/>
    <col min="56" max="56" width="7.7109375" style="13" customWidth="1"/>
    <col min="57" max="57" width="8.140625" style="13" customWidth="1"/>
    <col min="58" max="58" width="7.57421875" style="13" customWidth="1"/>
    <col min="59" max="59" width="6.7109375" style="13" customWidth="1"/>
    <col min="60" max="64" width="8.140625" style="13" customWidth="1"/>
    <col min="65" max="65" width="8.421875" style="13" customWidth="1"/>
    <col min="66" max="66" width="8.57421875" style="13" customWidth="1"/>
    <col min="67" max="67" width="6.00390625" style="13" customWidth="1"/>
    <col min="68" max="68" width="8.28125" style="13" customWidth="1"/>
    <col min="69" max="69" width="7.57421875" style="13" customWidth="1"/>
    <col min="70" max="70" width="8.28125" style="13" customWidth="1"/>
    <col min="71" max="71" width="6.421875" style="13" customWidth="1"/>
    <col min="72" max="72" width="8.28125" style="13" customWidth="1"/>
    <col min="73" max="73" width="7.57421875" style="13" customWidth="1"/>
    <col min="74" max="74" width="7.8515625" style="13" customWidth="1"/>
    <col min="75" max="75" width="9.57421875" style="13" customWidth="1"/>
    <col min="76" max="76" width="7.00390625" style="13" customWidth="1"/>
    <col min="77" max="77" width="7.8515625" style="13" customWidth="1"/>
    <col min="78" max="78" width="9.140625" style="13" customWidth="1"/>
    <col min="79" max="79" width="8.7109375" style="13" customWidth="1"/>
    <col min="80" max="80" width="7.421875" style="13" customWidth="1"/>
    <col min="81" max="81" width="8.421875" style="13" customWidth="1"/>
    <col min="82" max="82" width="8.00390625" style="13" customWidth="1"/>
    <col min="83" max="83" width="7.8515625" style="13" customWidth="1"/>
    <col min="84" max="16384" width="9.140625" style="13" customWidth="1"/>
  </cols>
  <sheetData>
    <row r="1" spans="1:76" ht="21.75" customHeight="1">
      <c r="A1" s="266" t="s">
        <v>91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11"/>
      <c r="AD1" s="11"/>
      <c r="AE1" s="11"/>
      <c r="AF1" s="11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11"/>
      <c r="AT1" s="11"/>
      <c r="AU1" s="11"/>
      <c r="AV1" s="11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M1" s="14"/>
      <c r="BO1" s="14"/>
      <c r="BP1" s="14"/>
      <c r="BR1" s="15"/>
      <c r="BW1" s="15"/>
      <c r="BX1" s="15"/>
    </row>
    <row r="2" spans="1:83" ht="21.75" customHeight="1" thickBot="1">
      <c r="A2" s="267" t="s">
        <v>149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6"/>
      <c r="AD2" s="16"/>
      <c r="AE2" s="16"/>
      <c r="AF2" s="16"/>
      <c r="AG2" s="305"/>
      <c r="AH2" s="305"/>
      <c r="AI2" s="305"/>
      <c r="AJ2" s="305"/>
      <c r="AK2" s="305"/>
      <c r="AL2" s="306" t="s">
        <v>6</v>
      </c>
      <c r="AM2" s="306"/>
      <c r="AN2" s="305"/>
      <c r="AO2" s="305"/>
      <c r="AP2" s="305"/>
      <c r="AQ2" s="305"/>
      <c r="AR2" s="305"/>
      <c r="AS2" s="16"/>
      <c r="AT2" s="16"/>
      <c r="AU2" s="16"/>
      <c r="AV2" s="16"/>
      <c r="AW2" s="17"/>
      <c r="AX2" s="17"/>
      <c r="AY2" s="17"/>
      <c r="AZ2" s="17"/>
      <c r="BA2" s="17"/>
      <c r="BD2" s="17"/>
      <c r="BE2" s="17"/>
      <c r="BF2" s="17"/>
      <c r="BG2" s="17"/>
      <c r="BH2" s="17"/>
      <c r="BI2" s="17"/>
      <c r="BJ2" s="17"/>
      <c r="BK2" s="269" t="s">
        <v>6</v>
      </c>
      <c r="BL2" s="269"/>
      <c r="BM2" s="18"/>
      <c r="BN2" s="18"/>
      <c r="BO2" s="18"/>
      <c r="BP2" s="18"/>
      <c r="BQ2" s="18"/>
      <c r="BR2" s="15"/>
      <c r="BU2" s="15"/>
      <c r="CD2" s="268" t="s">
        <v>6</v>
      </c>
      <c r="CE2" s="268"/>
    </row>
    <row r="3" spans="1:83" ht="14.25" customHeight="1">
      <c r="A3" s="252"/>
      <c r="B3" s="251" t="s">
        <v>121</v>
      </c>
      <c r="C3" s="251"/>
      <c r="D3" s="251"/>
      <c r="E3" s="251"/>
      <c r="F3" s="251" t="s">
        <v>126</v>
      </c>
      <c r="G3" s="251"/>
      <c r="H3" s="251"/>
      <c r="I3" s="251"/>
      <c r="J3" s="290" t="s">
        <v>96</v>
      </c>
      <c r="K3" s="290"/>
      <c r="L3" s="290"/>
      <c r="M3" s="290"/>
      <c r="N3" s="255" t="s">
        <v>7</v>
      </c>
      <c r="O3" s="256"/>
      <c r="P3" s="256"/>
      <c r="Q3" s="257"/>
      <c r="R3" s="270" t="s">
        <v>89</v>
      </c>
      <c r="S3" s="271"/>
      <c r="T3" s="271"/>
      <c r="U3" s="272"/>
      <c r="V3" s="270" t="s">
        <v>94</v>
      </c>
      <c r="W3" s="271"/>
      <c r="X3" s="272"/>
      <c r="Y3" s="255" t="s">
        <v>8</v>
      </c>
      <c r="Z3" s="256"/>
      <c r="AA3" s="256"/>
      <c r="AB3" s="257"/>
      <c r="AC3" s="255" t="s">
        <v>9</v>
      </c>
      <c r="AD3" s="256"/>
      <c r="AE3" s="256"/>
      <c r="AF3" s="257"/>
      <c r="AG3" s="295" t="s">
        <v>10</v>
      </c>
      <c r="AH3" s="296"/>
      <c r="AI3" s="296"/>
      <c r="AJ3" s="297"/>
      <c r="AK3" s="279" t="s">
        <v>127</v>
      </c>
      <c r="AL3" s="280"/>
      <c r="AM3" s="280"/>
      <c r="AN3" s="280"/>
      <c r="AO3" s="280"/>
      <c r="AP3" s="280"/>
      <c r="AQ3" s="280"/>
      <c r="AR3" s="281"/>
      <c r="AS3" s="255" t="s">
        <v>11</v>
      </c>
      <c r="AT3" s="256"/>
      <c r="AU3" s="256"/>
      <c r="AV3" s="257"/>
      <c r="AW3" s="19"/>
      <c r="AX3" s="20"/>
      <c r="AY3" s="20"/>
      <c r="AZ3" s="20"/>
      <c r="BA3" s="286" t="s">
        <v>12</v>
      </c>
      <c r="BB3" s="286"/>
      <c r="BC3" s="286"/>
      <c r="BD3" s="286"/>
      <c r="BE3" s="251" t="s">
        <v>13</v>
      </c>
      <c r="BF3" s="251"/>
      <c r="BG3" s="251"/>
      <c r="BH3" s="251"/>
      <c r="BI3" s="255" t="s">
        <v>120</v>
      </c>
      <c r="BJ3" s="256"/>
      <c r="BK3" s="256"/>
      <c r="BL3" s="257"/>
      <c r="BM3" s="255" t="s">
        <v>119</v>
      </c>
      <c r="BN3" s="256"/>
      <c r="BO3" s="256"/>
      <c r="BP3" s="257"/>
      <c r="BQ3" s="290" t="s">
        <v>99</v>
      </c>
      <c r="BR3" s="290"/>
      <c r="BS3" s="290"/>
      <c r="BT3" s="290"/>
      <c r="BU3" s="270" t="s">
        <v>150</v>
      </c>
      <c r="BV3" s="271"/>
      <c r="BW3" s="272"/>
      <c r="BX3" s="255" t="s">
        <v>137</v>
      </c>
      <c r="BY3" s="256"/>
      <c r="BZ3" s="256"/>
      <c r="CA3" s="257"/>
      <c r="CB3" s="251" t="s">
        <v>5</v>
      </c>
      <c r="CC3" s="251"/>
      <c r="CD3" s="251"/>
      <c r="CE3" s="251"/>
    </row>
    <row r="4" spans="1:83" ht="38.25" customHeight="1">
      <c r="A4" s="253"/>
      <c r="B4" s="251"/>
      <c r="C4" s="251"/>
      <c r="D4" s="251"/>
      <c r="E4" s="251"/>
      <c r="F4" s="251"/>
      <c r="G4" s="251"/>
      <c r="H4" s="251"/>
      <c r="I4" s="251"/>
      <c r="J4" s="258" t="s">
        <v>97</v>
      </c>
      <c r="K4" s="259"/>
      <c r="L4" s="259"/>
      <c r="M4" s="260"/>
      <c r="N4" s="258"/>
      <c r="O4" s="259"/>
      <c r="P4" s="259"/>
      <c r="Q4" s="260"/>
      <c r="R4" s="273"/>
      <c r="S4" s="274"/>
      <c r="T4" s="274"/>
      <c r="U4" s="275"/>
      <c r="V4" s="273"/>
      <c r="W4" s="274"/>
      <c r="X4" s="275"/>
      <c r="Y4" s="258"/>
      <c r="Z4" s="259"/>
      <c r="AA4" s="259"/>
      <c r="AB4" s="260"/>
      <c r="AC4" s="258"/>
      <c r="AD4" s="259"/>
      <c r="AE4" s="259"/>
      <c r="AF4" s="260"/>
      <c r="AG4" s="298"/>
      <c r="AH4" s="299"/>
      <c r="AI4" s="299"/>
      <c r="AJ4" s="300"/>
      <c r="AK4" s="282" t="s">
        <v>87</v>
      </c>
      <c r="AL4" s="282"/>
      <c r="AM4" s="282"/>
      <c r="AN4" s="282"/>
      <c r="AO4" s="282" t="s">
        <v>88</v>
      </c>
      <c r="AP4" s="282"/>
      <c r="AQ4" s="282"/>
      <c r="AR4" s="282"/>
      <c r="AS4" s="258"/>
      <c r="AT4" s="259"/>
      <c r="AU4" s="259"/>
      <c r="AV4" s="260"/>
      <c r="AW4" s="21"/>
      <c r="AX4" s="22"/>
      <c r="AY4" s="291" t="s">
        <v>14</v>
      </c>
      <c r="AZ4" s="292"/>
      <c r="BA4" s="286"/>
      <c r="BB4" s="286"/>
      <c r="BC4" s="286"/>
      <c r="BD4" s="286"/>
      <c r="BE4" s="251"/>
      <c r="BF4" s="251"/>
      <c r="BG4" s="251"/>
      <c r="BH4" s="251"/>
      <c r="BI4" s="258"/>
      <c r="BJ4" s="259"/>
      <c r="BK4" s="259"/>
      <c r="BL4" s="260"/>
      <c r="BM4" s="258"/>
      <c r="BN4" s="259"/>
      <c r="BO4" s="259"/>
      <c r="BP4" s="260"/>
      <c r="BQ4" s="255" t="s">
        <v>98</v>
      </c>
      <c r="BR4" s="256"/>
      <c r="BS4" s="256"/>
      <c r="BT4" s="257"/>
      <c r="BU4" s="273"/>
      <c r="BV4" s="274"/>
      <c r="BW4" s="275"/>
      <c r="BX4" s="258"/>
      <c r="BY4" s="259"/>
      <c r="BZ4" s="259"/>
      <c r="CA4" s="260"/>
      <c r="CB4" s="251"/>
      <c r="CC4" s="251"/>
      <c r="CD4" s="251"/>
      <c r="CE4" s="251"/>
    </row>
    <row r="5" spans="1:83" ht="36.75" customHeight="1">
      <c r="A5" s="253"/>
      <c r="B5" s="251"/>
      <c r="C5" s="251"/>
      <c r="D5" s="251"/>
      <c r="E5" s="251"/>
      <c r="F5" s="251"/>
      <c r="G5" s="251"/>
      <c r="H5" s="251"/>
      <c r="I5" s="251"/>
      <c r="J5" s="261"/>
      <c r="K5" s="262"/>
      <c r="L5" s="262"/>
      <c r="M5" s="263"/>
      <c r="N5" s="261"/>
      <c r="O5" s="262"/>
      <c r="P5" s="262"/>
      <c r="Q5" s="263"/>
      <c r="R5" s="276"/>
      <c r="S5" s="277"/>
      <c r="T5" s="277"/>
      <c r="U5" s="278"/>
      <c r="V5" s="276"/>
      <c r="W5" s="277"/>
      <c r="X5" s="278"/>
      <c r="Y5" s="261"/>
      <c r="Z5" s="262"/>
      <c r="AA5" s="262"/>
      <c r="AB5" s="263"/>
      <c r="AC5" s="261"/>
      <c r="AD5" s="262"/>
      <c r="AE5" s="262"/>
      <c r="AF5" s="263"/>
      <c r="AG5" s="301"/>
      <c r="AH5" s="302"/>
      <c r="AI5" s="302"/>
      <c r="AJ5" s="303"/>
      <c r="AK5" s="282"/>
      <c r="AL5" s="282"/>
      <c r="AM5" s="282"/>
      <c r="AN5" s="282"/>
      <c r="AO5" s="282"/>
      <c r="AP5" s="282"/>
      <c r="AQ5" s="282"/>
      <c r="AR5" s="282"/>
      <c r="AS5" s="261"/>
      <c r="AT5" s="262"/>
      <c r="AU5" s="262"/>
      <c r="AV5" s="263"/>
      <c r="AW5" s="23"/>
      <c r="AX5" s="24"/>
      <c r="AY5" s="293"/>
      <c r="AZ5" s="294"/>
      <c r="BA5" s="286"/>
      <c r="BB5" s="286"/>
      <c r="BC5" s="286"/>
      <c r="BD5" s="286"/>
      <c r="BE5" s="251"/>
      <c r="BF5" s="251"/>
      <c r="BG5" s="251"/>
      <c r="BH5" s="251"/>
      <c r="BI5" s="261"/>
      <c r="BJ5" s="262"/>
      <c r="BK5" s="262"/>
      <c r="BL5" s="263"/>
      <c r="BM5" s="261"/>
      <c r="BN5" s="262"/>
      <c r="BO5" s="262"/>
      <c r="BP5" s="263"/>
      <c r="BQ5" s="261"/>
      <c r="BR5" s="262"/>
      <c r="BS5" s="262"/>
      <c r="BT5" s="263"/>
      <c r="BU5" s="276"/>
      <c r="BV5" s="277"/>
      <c r="BW5" s="278"/>
      <c r="BX5" s="261"/>
      <c r="BY5" s="262"/>
      <c r="BZ5" s="262"/>
      <c r="CA5" s="263"/>
      <c r="CB5" s="251"/>
      <c r="CC5" s="251"/>
      <c r="CD5" s="251"/>
      <c r="CE5" s="251"/>
    </row>
    <row r="6" spans="1:83" ht="35.25" customHeight="1">
      <c r="A6" s="253"/>
      <c r="B6" s="249">
        <v>2019</v>
      </c>
      <c r="C6" s="249">
        <v>2020</v>
      </c>
      <c r="D6" s="265" t="s">
        <v>15</v>
      </c>
      <c r="E6" s="265"/>
      <c r="F6" s="249">
        <v>2019</v>
      </c>
      <c r="G6" s="249">
        <v>2020</v>
      </c>
      <c r="H6" s="265" t="s">
        <v>15</v>
      </c>
      <c r="I6" s="265"/>
      <c r="J6" s="249">
        <v>2019</v>
      </c>
      <c r="K6" s="249">
        <v>2020</v>
      </c>
      <c r="L6" s="265" t="s">
        <v>15</v>
      </c>
      <c r="M6" s="265"/>
      <c r="N6" s="249">
        <v>2019</v>
      </c>
      <c r="O6" s="249">
        <v>2020</v>
      </c>
      <c r="P6" s="287" t="s">
        <v>15</v>
      </c>
      <c r="Q6" s="288"/>
      <c r="R6" s="249">
        <v>2019</v>
      </c>
      <c r="S6" s="249">
        <v>2020</v>
      </c>
      <c r="T6" s="265" t="s">
        <v>15</v>
      </c>
      <c r="U6" s="265"/>
      <c r="V6" s="249">
        <v>2019</v>
      </c>
      <c r="W6" s="249">
        <v>2020</v>
      </c>
      <c r="X6" s="184" t="s">
        <v>95</v>
      </c>
      <c r="Y6" s="249">
        <v>2019</v>
      </c>
      <c r="Z6" s="249">
        <v>2020</v>
      </c>
      <c r="AA6" s="289" t="s">
        <v>15</v>
      </c>
      <c r="AB6" s="289"/>
      <c r="AC6" s="289">
        <v>2014</v>
      </c>
      <c r="AD6" s="289">
        <v>2015</v>
      </c>
      <c r="AE6" s="283" t="s">
        <v>15</v>
      </c>
      <c r="AF6" s="284"/>
      <c r="AG6" s="307">
        <v>2019</v>
      </c>
      <c r="AH6" s="307">
        <v>2020</v>
      </c>
      <c r="AI6" s="308" t="s">
        <v>15</v>
      </c>
      <c r="AJ6" s="308"/>
      <c r="AK6" s="307">
        <v>2019</v>
      </c>
      <c r="AL6" s="307">
        <v>2020</v>
      </c>
      <c r="AM6" s="308" t="s">
        <v>15</v>
      </c>
      <c r="AN6" s="308"/>
      <c r="AO6" s="307">
        <v>2019</v>
      </c>
      <c r="AP6" s="307">
        <v>2020</v>
      </c>
      <c r="AQ6" s="308" t="s">
        <v>15</v>
      </c>
      <c r="AR6" s="308"/>
      <c r="AS6" s="249">
        <v>2019</v>
      </c>
      <c r="AT6" s="249">
        <v>2020</v>
      </c>
      <c r="AU6" s="265" t="s">
        <v>15</v>
      </c>
      <c r="AV6" s="265"/>
      <c r="AW6" s="25"/>
      <c r="AX6" s="26"/>
      <c r="AY6" s="26"/>
      <c r="AZ6" s="26"/>
      <c r="BA6" s="249">
        <v>2019</v>
      </c>
      <c r="BB6" s="249">
        <v>2020</v>
      </c>
      <c r="BC6" s="265" t="s">
        <v>15</v>
      </c>
      <c r="BD6" s="265"/>
      <c r="BE6" s="265" t="s">
        <v>16</v>
      </c>
      <c r="BF6" s="265"/>
      <c r="BG6" s="265" t="s">
        <v>15</v>
      </c>
      <c r="BH6" s="265"/>
      <c r="BI6" s="249">
        <v>2019</v>
      </c>
      <c r="BJ6" s="249">
        <v>2020</v>
      </c>
      <c r="BK6" s="265" t="s">
        <v>15</v>
      </c>
      <c r="BL6" s="265"/>
      <c r="BM6" s="249">
        <v>2019</v>
      </c>
      <c r="BN6" s="249">
        <v>2020</v>
      </c>
      <c r="BO6" s="265" t="s">
        <v>15</v>
      </c>
      <c r="BP6" s="265"/>
      <c r="BQ6" s="249">
        <v>2019</v>
      </c>
      <c r="BR6" s="249">
        <v>2020</v>
      </c>
      <c r="BS6" s="265" t="s">
        <v>15</v>
      </c>
      <c r="BT6" s="265"/>
      <c r="BU6" s="249">
        <v>2019</v>
      </c>
      <c r="BV6" s="249">
        <v>2020</v>
      </c>
      <c r="BW6" s="285" t="s">
        <v>17</v>
      </c>
      <c r="BX6" s="249">
        <v>2019</v>
      </c>
      <c r="BY6" s="249">
        <v>2020</v>
      </c>
      <c r="BZ6" s="265" t="s">
        <v>15</v>
      </c>
      <c r="CA6" s="265"/>
      <c r="CB6" s="249">
        <v>2019</v>
      </c>
      <c r="CC6" s="249">
        <v>2020</v>
      </c>
      <c r="CD6" s="264" t="s">
        <v>15</v>
      </c>
      <c r="CE6" s="264"/>
    </row>
    <row r="7" spans="1:83" s="34" customFormat="1" ht="18.75" customHeight="1">
      <c r="A7" s="254"/>
      <c r="B7" s="250"/>
      <c r="C7" s="250"/>
      <c r="D7" s="27" t="s">
        <v>2</v>
      </c>
      <c r="E7" s="27" t="s">
        <v>17</v>
      </c>
      <c r="F7" s="250"/>
      <c r="G7" s="250"/>
      <c r="H7" s="27" t="s">
        <v>2</v>
      </c>
      <c r="I7" s="27" t="s">
        <v>17</v>
      </c>
      <c r="J7" s="250"/>
      <c r="K7" s="250"/>
      <c r="L7" s="27" t="s">
        <v>2</v>
      </c>
      <c r="M7" s="27" t="s">
        <v>17</v>
      </c>
      <c r="N7" s="250"/>
      <c r="O7" s="250"/>
      <c r="P7" s="27" t="s">
        <v>2</v>
      </c>
      <c r="Q7" s="27" t="s">
        <v>17</v>
      </c>
      <c r="R7" s="250"/>
      <c r="S7" s="250"/>
      <c r="T7" s="27" t="s">
        <v>2</v>
      </c>
      <c r="U7" s="27" t="s">
        <v>17</v>
      </c>
      <c r="V7" s="250"/>
      <c r="W7" s="250"/>
      <c r="X7" s="185"/>
      <c r="Y7" s="250"/>
      <c r="Z7" s="250"/>
      <c r="AA7" s="28" t="s">
        <v>2</v>
      </c>
      <c r="AB7" s="28" t="s">
        <v>17</v>
      </c>
      <c r="AC7" s="289"/>
      <c r="AD7" s="289"/>
      <c r="AE7" s="28" t="s">
        <v>2</v>
      </c>
      <c r="AF7" s="28" t="s">
        <v>17</v>
      </c>
      <c r="AG7" s="309"/>
      <c r="AH7" s="309"/>
      <c r="AI7" s="310" t="s">
        <v>2</v>
      </c>
      <c r="AJ7" s="310" t="s">
        <v>17</v>
      </c>
      <c r="AK7" s="309"/>
      <c r="AL7" s="309"/>
      <c r="AM7" s="310" t="s">
        <v>2</v>
      </c>
      <c r="AN7" s="310" t="s">
        <v>17</v>
      </c>
      <c r="AO7" s="309"/>
      <c r="AP7" s="309"/>
      <c r="AQ7" s="310" t="s">
        <v>2</v>
      </c>
      <c r="AR7" s="310" t="s">
        <v>17</v>
      </c>
      <c r="AS7" s="250"/>
      <c r="AT7" s="250"/>
      <c r="AU7" s="27" t="s">
        <v>2</v>
      </c>
      <c r="AV7" s="27" t="s">
        <v>17</v>
      </c>
      <c r="AW7" s="29">
        <v>2016</v>
      </c>
      <c r="AX7" s="30">
        <v>2017</v>
      </c>
      <c r="AY7" s="31">
        <v>2016</v>
      </c>
      <c r="AZ7" s="32">
        <v>2017</v>
      </c>
      <c r="BA7" s="250"/>
      <c r="BB7" s="250"/>
      <c r="BC7" s="27" t="s">
        <v>2</v>
      </c>
      <c r="BD7" s="27" t="s">
        <v>17</v>
      </c>
      <c r="BE7" s="33">
        <v>2019</v>
      </c>
      <c r="BF7" s="33">
        <v>2020</v>
      </c>
      <c r="BG7" s="27" t="s">
        <v>2</v>
      </c>
      <c r="BH7" s="27" t="s">
        <v>17</v>
      </c>
      <c r="BI7" s="250"/>
      <c r="BJ7" s="250"/>
      <c r="BK7" s="27" t="s">
        <v>2</v>
      </c>
      <c r="BL7" s="27" t="s">
        <v>17</v>
      </c>
      <c r="BM7" s="250"/>
      <c r="BN7" s="250"/>
      <c r="BO7" s="27" t="s">
        <v>2</v>
      </c>
      <c r="BP7" s="27" t="s">
        <v>17</v>
      </c>
      <c r="BQ7" s="250"/>
      <c r="BR7" s="250"/>
      <c r="BS7" s="27" t="s">
        <v>2</v>
      </c>
      <c r="BT7" s="27" t="s">
        <v>17</v>
      </c>
      <c r="BU7" s="250"/>
      <c r="BV7" s="250"/>
      <c r="BW7" s="285"/>
      <c r="BX7" s="250"/>
      <c r="BY7" s="250"/>
      <c r="BZ7" s="27" t="s">
        <v>2</v>
      </c>
      <c r="CA7" s="27" t="s">
        <v>17</v>
      </c>
      <c r="CB7" s="250"/>
      <c r="CC7" s="250"/>
      <c r="CD7" s="183" t="s">
        <v>2</v>
      </c>
      <c r="CE7" s="183" t="s">
        <v>17</v>
      </c>
    </row>
    <row r="8" spans="1:83" ht="12.75" customHeight="1">
      <c r="A8" s="35" t="s">
        <v>18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  <c r="O8" s="35">
        <v>14</v>
      </c>
      <c r="P8" s="35">
        <v>15</v>
      </c>
      <c r="Q8" s="35">
        <v>16</v>
      </c>
      <c r="R8" s="35">
        <v>17</v>
      </c>
      <c r="S8" s="35">
        <v>18</v>
      </c>
      <c r="T8" s="35">
        <v>19</v>
      </c>
      <c r="U8" s="35">
        <v>20</v>
      </c>
      <c r="V8" s="35">
        <v>21</v>
      </c>
      <c r="W8" s="35">
        <v>22</v>
      </c>
      <c r="X8" s="35">
        <v>23</v>
      </c>
      <c r="Y8" s="35">
        <v>24</v>
      </c>
      <c r="Z8" s="35">
        <v>21</v>
      </c>
      <c r="AA8" s="35">
        <v>22</v>
      </c>
      <c r="AB8" s="35">
        <v>23</v>
      </c>
      <c r="AC8" s="35">
        <v>24</v>
      </c>
      <c r="AD8" s="35">
        <v>25</v>
      </c>
      <c r="AE8" s="35">
        <v>26</v>
      </c>
      <c r="AF8" s="35">
        <v>27</v>
      </c>
      <c r="AG8" s="311">
        <v>28</v>
      </c>
      <c r="AH8" s="311">
        <v>29</v>
      </c>
      <c r="AI8" s="311">
        <v>30</v>
      </c>
      <c r="AJ8" s="311">
        <v>31</v>
      </c>
      <c r="AK8" s="311">
        <v>32</v>
      </c>
      <c r="AL8" s="311">
        <v>33</v>
      </c>
      <c r="AM8" s="311">
        <v>34</v>
      </c>
      <c r="AN8" s="311">
        <v>35</v>
      </c>
      <c r="AO8" s="311">
        <v>36</v>
      </c>
      <c r="AP8" s="311">
        <v>53</v>
      </c>
      <c r="AQ8" s="311">
        <v>54</v>
      </c>
      <c r="AR8" s="311">
        <v>55</v>
      </c>
      <c r="AS8" s="35">
        <v>56</v>
      </c>
      <c r="AT8" s="35">
        <v>37</v>
      </c>
      <c r="AU8" s="35">
        <v>38</v>
      </c>
      <c r="AV8" s="35">
        <v>39</v>
      </c>
      <c r="AW8" s="35">
        <v>40</v>
      </c>
      <c r="AX8" s="35">
        <v>41</v>
      </c>
      <c r="AY8" s="35">
        <v>42</v>
      </c>
      <c r="AZ8" s="35">
        <v>43</v>
      </c>
      <c r="BA8" s="35">
        <v>44</v>
      </c>
      <c r="BB8" s="35">
        <v>45</v>
      </c>
      <c r="BC8" s="35">
        <v>46</v>
      </c>
      <c r="BD8" s="35">
        <v>47</v>
      </c>
      <c r="BE8" s="182">
        <v>48</v>
      </c>
      <c r="BF8" s="182">
        <v>49</v>
      </c>
      <c r="BG8" s="182">
        <v>50</v>
      </c>
      <c r="BH8" s="182">
        <v>51</v>
      </c>
      <c r="BI8" s="35">
        <v>52</v>
      </c>
      <c r="BJ8" s="35">
        <v>53</v>
      </c>
      <c r="BK8" s="35">
        <v>54</v>
      </c>
      <c r="BL8" s="35">
        <v>55</v>
      </c>
      <c r="BM8" s="35">
        <v>56</v>
      </c>
      <c r="BN8" s="35">
        <v>57</v>
      </c>
      <c r="BO8" s="35">
        <v>58</v>
      </c>
      <c r="BP8" s="35">
        <v>59</v>
      </c>
      <c r="BQ8" s="35">
        <v>60</v>
      </c>
      <c r="BR8" s="35">
        <v>61</v>
      </c>
      <c r="BS8" s="35">
        <v>62</v>
      </c>
      <c r="BT8" s="35">
        <v>63</v>
      </c>
      <c r="BU8" s="35">
        <v>64</v>
      </c>
      <c r="BV8" s="35">
        <v>65</v>
      </c>
      <c r="BW8" s="35">
        <v>66</v>
      </c>
      <c r="BX8" s="35">
        <v>67</v>
      </c>
      <c r="BY8" s="35">
        <v>68</v>
      </c>
      <c r="BZ8" s="35">
        <v>69</v>
      </c>
      <c r="CA8" s="35">
        <v>70</v>
      </c>
      <c r="CB8" s="35">
        <v>71</v>
      </c>
      <c r="CC8" s="182">
        <v>72</v>
      </c>
      <c r="CD8" s="182">
        <v>73</v>
      </c>
      <c r="CE8" s="182">
        <v>74</v>
      </c>
    </row>
    <row r="9" spans="1:83" s="48" customFormat="1" ht="18.75" customHeight="1">
      <c r="A9" s="202" t="s">
        <v>85</v>
      </c>
      <c r="B9" s="36">
        <f>SUM(B10:B35)</f>
        <v>63425</v>
      </c>
      <c r="C9" s="36">
        <f>SUM(C10:C35)</f>
        <v>69663</v>
      </c>
      <c r="D9" s="173">
        <f>C9/B9*100</f>
        <v>109.83523847063461</v>
      </c>
      <c r="E9" s="36">
        <f>C9-B9</f>
        <v>6238</v>
      </c>
      <c r="F9" s="37">
        <f>SUM(F10:F35)</f>
        <v>35128</v>
      </c>
      <c r="G9" s="37">
        <f>SUM(G10:G35)</f>
        <v>43037</v>
      </c>
      <c r="H9" s="38">
        <f aca="true" t="shared" si="0" ref="H9:H34">G9/F9*100</f>
        <v>122.51480300614894</v>
      </c>
      <c r="I9" s="37">
        <f aca="true" t="shared" si="1" ref="I9:I34">G9-F9</f>
        <v>7909</v>
      </c>
      <c r="J9" s="37">
        <f>SUM(J10:J35)</f>
        <v>14870</v>
      </c>
      <c r="K9" s="37">
        <f>SUM(K10:K35)</f>
        <v>22049</v>
      </c>
      <c r="L9" s="38">
        <f aca="true" t="shared" si="2" ref="L9:L34">K9/J9*100</f>
        <v>148.27841291190316</v>
      </c>
      <c r="M9" s="37">
        <f aca="true" t="shared" si="3" ref="M9:M34">K9-J9</f>
        <v>7179</v>
      </c>
      <c r="N9" s="37">
        <f>SUM(N10:N35)</f>
        <v>22415</v>
      </c>
      <c r="O9" s="37">
        <f>SUM(O10:O35)</f>
        <v>20479</v>
      </c>
      <c r="P9" s="38">
        <f aca="true" t="shared" si="4" ref="P9:P34">O9/N9*100</f>
        <v>91.36292661164399</v>
      </c>
      <c r="Q9" s="37">
        <f aca="true" t="shared" si="5" ref="Q9:Q34">O9-N9</f>
        <v>-1936</v>
      </c>
      <c r="R9" s="37">
        <f>SUM(R10:R35)</f>
        <v>10299</v>
      </c>
      <c r="S9" s="37">
        <f>SUM(S10:S35)</f>
        <v>9358</v>
      </c>
      <c r="T9" s="39">
        <f aca="true" t="shared" si="6" ref="T9:T34">S9/R9*100</f>
        <v>90.86319060102923</v>
      </c>
      <c r="U9" s="37">
        <f aca="true" t="shared" si="7" ref="U9:U34">S9-R9</f>
        <v>-941</v>
      </c>
      <c r="V9" s="38">
        <v>45.9</v>
      </c>
      <c r="W9" s="38">
        <v>45.7</v>
      </c>
      <c r="X9" s="38">
        <f>W9-V9</f>
        <v>-0.19999999999999574</v>
      </c>
      <c r="Y9" s="37">
        <f>SUM(Y10:Y35)</f>
        <v>5534</v>
      </c>
      <c r="Z9" s="37">
        <f>SUM(Z10:Z35)</f>
        <v>3913</v>
      </c>
      <c r="AA9" s="39">
        <f aca="true" t="shared" si="8" ref="AA9:AA34">Z9/Y9*100</f>
        <v>70.70834839176004</v>
      </c>
      <c r="AB9" s="37">
        <f aca="true" t="shared" si="9" ref="AB9:AB34">Z9-Y9</f>
        <v>-1621</v>
      </c>
      <c r="AC9" s="40">
        <f>SUM(AC10:AC34)</f>
        <v>0</v>
      </c>
      <c r="AD9" s="40">
        <f>SUM(AD10:AD34)</f>
        <v>0</v>
      </c>
      <c r="AE9" s="39" t="e">
        <f aca="true" t="shared" si="10" ref="AE9:AE34">AD9/AC9*100</f>
        <v>#DIV/0!</v>
      </c>
      <c r="AF9" s="40">
        <f aca="true" t="shared" si="11" ref="AF9:AF19">AD9-AC9</f>
        <v>0</v>
      </c>
      <c r="AG9" s="180">
        <f>SUM(AG10:AG35)</f>
        <v>83980</v>
      </c>
      <c r="AH9" s="180">
        <f>SUM(AH10:AH35)</f>
        <v>45277</v>
      </c>
      <c r="AI9" s="312">
        <f aca="true" t="shared" si="12" ref="AI9:AI34">AH9/AG9*100</f>
        <v>53.914027149321264</v>
      </c>
      <c r="AJ9" s="180">
        <f aca="true" t="shared" si="13" ref="AJ9:AJ34">AH9-AG9</f>
        <v>-38703</v>
      </c>
      <c r="AK9" s="180">
        <f>SUM(AK10:AK35)</f>
        <v>33373</v>
      </c>
      <c r="AL9" s="180">
        <f>SUM(AL10:AL35)</f>
        <v>30372</v>
      </c>
      <c r="AM9" s="312">
        <f aca="true" t="shared" si="14" ref="AM9:AM34">AL9/AK9*100</f>
        <v>91.00770083600516</v>
      </c>
      <c r="AN9" s="180">
        <f aca="true" t="shared" si="15" ref="AN9:AN34">AL9-AK9</f>
        <v>-3001</v>
      </c>
      <c r="AO9" s="180">
        <f>SUM(AO10:AO35)</f>
        <v>34214</v>
      </c>
      <c r="AP9" s="180">
        <f>SUM(AP10:AP35)</f>
        <v>5887</v>
      </c>
      <c r="AQ9" s="312">
        <f aca="true" t="shared" si="16" ref="AQ9:AQ34">AP9/AO9*100</f>
        <v>17.206406734085462</v>
      </c>
      <c r="AR9" s="180">
        <f aca="true" t="shared" si="17" ref="AR9:AR34">AP9-AO9</f>
        <v>-28327</v>
      </c>
      <c r="AS9" s="37">
        <f>SUM(AS10:AS35)</f>
        <v>8077</v>
      </c>
      <c r="AT9" s="37">
        <f>SUM(AT10:AT35)</f>
        <v>2605</v>
      </c>
      <c r="AU9" s="39">
        <f aca="true" t="shared" si="18" ref="AU9:AU34">AT9/AS9*100</f>
        <v>32.25207378977343</v>
      </c>
      <c r="AV9" s="41">
        <f aca="true" t="shared" si="19" ref="AV9:AV34">AT9-AS9</f>
        <v>-5472</v>
      </c>
      <c r="AW9" s="43">
        <f aca="true" t="shared" si="20" ref="AW9:AW34">F9-AY9-BM9</f>
        <v>-91350</v>
      </c>
      <c r="AX9" s="44">
        <f aca="true" t="shared" si="21" ref="AX9:AX34">G9-AZ9-BN9</f>
        <v>-92293</v>
      </c>
      <c r="AY9" s="44">
        <f>SUM(AY10:AY34)</f>
        <v>110292</v>
      </c>
      <c r="AZ9" s="45">
        <f>SUM(AZ10:AZ34)</f>
        <v>108662</v>
      </c>
      <c r="BA9" s="46">
        <f>SUM(BA10:BA35)</f>
        <v>5740</v>
      </c>
      <c r="BB9" s="46">
        <f>SUM(BB10:BB35)</f>
        <v>5903</v>
      </c>
      <c r="BC9" s="47">
        <f>ROUND(BB9/BA9*100,1)</f>
        <v>102.8</v>
      </c>
      <c r="BD9" s="46">
        <f aca="true" t="shared" si="22" ref="BD9:BD34">BB9-BA9</f>
        <v>163</v>
      </c>
      <c r="BE9" s="37">
        <f>SUM(BE10:BE35)</f>
        <v>39365</v>
      </c>
      <c r="BF9" s="37">
        <f>SUM(BF10:BF35)</f>
        <v>28798</v>
      </c>
      <c r="BG9" s="39">
        <f aca="true" t="shared" si="23" ref="BG9:BG34">ROUND(BF9/BE9*100,1)</f>
        <v>73.2</v>
      </c>
      <c r="BH9" s="42">
        <f aca="true" t="shared" si="24" ref="BH9:BH34">BF9-BE9</f>
        <v>-10567</v>
      </c>
      <c r="BI9" s="42">
        <f>SUM(BI10:BI35)</f>
        <v>33540</v>
      </c>
      <c r="BJ9" s="42">
        <f>SUM(BJ10:BJ35)</f>
        <v>42625</v>
      </c>
      <c r="BK9" s="205">
        <f>ROUND(BJ9/BI9*100,1)</f>
        <v>127.1</v>
      </c>
      <c r="BL9" s="42">
        <f>BJ9-BI9</f>
        <v>9085</v>
      </c>
      <c r="BM9" s="37">
        <f>SUM(BM10:BM35)</f>
        <v>16186</v>
      </c>
      <c r="BN9" s="37">
        <f>SUM(BN10:BN35)</f>
        <v>26668</v>
      </c>
      <c r="BO9" s="39">
        <f aca="true" t="shared" si="25" ref="BO9:BO34">BN9/BM9*100</f>
        <v>164.75966884962315</v>
      </c>
      <c r="BP9" s="37">
        <f aca="true" t="shared" si="26" ref="BP9:BP34">BN9-BM9</f>
        <v>10482</v>
      </c>
      <c r="BQ9" s="37">
        <f>SUM(BQ10:BQ35)</f>
        <v>13478</v>
      </c>
      <c r="BR9" s="37">
        <f>SUM(BR10:BR35)</f>
        <v>22502</v>
      </c>
      <c r="BS9" s="39">
        <f aca="true" t="shared" si="27" ref="BS9:BS34">BR9/BQ9*100</f>
        <v>166.95355393975368</v>
      </c>
      <c r="BT9" s="37">
        <f aca="true" t="shared" si="28" ref="BT9:BT34">BR9-BQ9</f>
        <v>9024</v>
      </c>
      <c r="BU9" s="37">
        <v>3274.02</v>
      </c>
      <c r="BV9" s="37">
        <v>3826</v>
      </c>
      <c r="BW9" s="37">
        <f aca="true" t="shared" si="29" ref="BW9:BW35">BV9-BU9</f>
        <v>551.98</v>
      </c>
      <c r="BX9" s="37">
        <f>SUM(BX10:BX35)</f>
        <v>4518</v>
      </c>
      <c r="BY9" s="37">
        <f>SUM(BY10:BY35)</f>
        <v>2789</v>
      </c>
      <c r="BZ9" s="39">
        <f aca="true" t="shared" si="30" ref="BZ9:BZ34">ROUND(BY9/BX9*100,1)</f>
        <v>61.7</v>
      </c>
      <c r="CA9" s="37">
        <f aca="true" t="shared" si="31" ref="CA9:CA34">BY9-BX9</f>
        <v>-1729</v>
      </c>
      <c r="CB9" s="40">
        <v>5897.86</v>
      </c>
      <c r="CC9" s="40">
        <v>6366.19</v>
      </c>
      <c r="CD9" s="39">
        <f>ROUND(CC9/CB9*100,1)</f>
        <v>107.9</v>
      </c>
      <c r="CE9" s="40">
        <f>CC9-CB9</f>
        <v>468.3299999999999</v>
      </c>
    </row>
    <row r="10" spans="1:83" ht="21.75" customHeight="1">
      <c r="A10" s="49" t="s">
        <v>57</v>
      </c>
      <c r="B10" s="169">
        <v>1658</v>
      </c>
      <c r="C10" s="169">
        <v>1666</v>
      </c>
      <c r="D10" s="173">
        <f aca="true" t="shared" si="32" ref="D10:D35">C10/B10*100</f>
        <v>100.48250904704463</v>
      </c>
      <c r="E10" s="36">
        <f aca="true" t="shared" si="33" ref="E10:E35">C10-B10</f>
        <v>8</v>
      </c>
      <c r="F10" s="50">
        <v>1266</v>
      </c>
      <c r="G10" s="51">
        <v>1275</v>
      </c>
      <c r="H10" s="38">
        <f t="shared" si="0"/>
        <v>100.71090047393365</v>
      </c>
      <c r="I10" s="37">
        <f t="shared" si="1"/>
        <v>9</v>
      </c>
      <c r="J10" s="50">
        <v>475</v>
      </c>
      <c r="K10" s="50">
        <v>422</v>
      </c>
      <c r="L10" s="38">
        <f t="shared" si="2"/>
        <v>88.8421052631579</v>
      </c>
      <c r="M10" s="37">
        <f t="shared" si="3"/>
        <v>-53</v>
      </c>
      <c r="N10" s="50">
        <v>549</v>
      </c>
      <c r="O10" s="50">
        <v>502</v>
      </c>
      <c r="P10" s="38">
        <f t="shared" si="4"/>
        <v>91.43897996357013</v>
      </c>
      <c r="Q10" s="37">
        <f t="shared" si="5"/>
        <v>-47</v>
      </c>
      <c r="R10" s="52">
        <v>72</v>
      </c>
      <c r="S10" s="50">
        <v>76</v>
      </c>
      <c r="T10" s="39">
        <f t="shared" si="6"/>
        <v>105.55555555555556</v>
      </c>
      <c r="U10" s="40">
        <f t="shared" si="7"/>
        <v>4</v>
      </c>
      <c r="V10" s="186">
        <v>13.1</v>
      </c>
      <c r="W10" s="186">
        <v>15.1</v>
      </c>
      <c r="X10" s="38">
        <f aca="true" t="shared" si="34" ref="X10:X35">W10-V10</f>
        <v>2</v>
      </c>
      <c r="Y10" s="50">
        <v>211</v>
      </c>
      <c r="Z10" s="52">
        <v>202</v>
      </c>
      <c r="AA10" s="39">
        <f t="shared" si="8"/>
        <v>95.73459715639811</v>
      </c>
      <c r="AB10" s="37">
        <f t="shared" si="9"/>
        <v>-9</v>
      </c>
      <c r="AC10" s="40"/>
      <c r="AD10" s="40"/>
      <c r="AE10" s="39" t="e">
        <f t="shared" si="10"/>
        <v>#DIV/0!</v>
      </c>
      <c r="AF10" s="40">
        <f t="shared" si="11"/>
        <v>0</v>
      </c>
      <c r="AG10" s="313">
        <v>2844</v>
      </c>
      <c r="AH10" s="314">
        <v>1840</v>
      </c>
      <c r="AI10" s="315">
        <f t="shared" si="12"/>
        <v>64.69760900140648</v>
      </c>
      <c r="AJ10" s="316">
        <f t="shared" si="13"/>
        <v>-1004</v>
      </c>
      <c r="AK10" s="313">
        <v>1246</v>
      </c>
      <c r="AL10" s="314">
        <v>1243</v>
      </c>
      <c r="AM10" s="315">
        <f t="shared" si="14"/>
        <v>99.75922953451042</v>
      </c>
      <c r="AN10" s="316">
        <f t="shared" si="15"/>
        <v>-3</v>
      </c>
      <c r="AO10" s="313">
        <v>1176</v>
      </c>
      <c r="AP10" s="317">
        <v>0</v>
      </c>
      <c r="AQ10" s="315">
        <f t="shared" si="16"/>
        <v>0</v>
      </c>
      <c r="AR10" s="316">
        <f t="shared" si="17"/>
        <v>-1176</v>
      </c>
      <c r="AS10" s="50">
        <v>301</v>
      </c>
      <c r="AT10" s="50">
        <v>153</v>
      </c>
      <c r="AU10" s="39">
        <f t="shared" si="18"/>
        <v>50.83056478405316</v>
      </c>
      <c r="AV10" s="37">
        <f t="shared" si="19"/>
        <v>-148</v>
      </c>
      <c r="AW10" s="43">
        <f t="shared" si="20"/>
        <v>-5591</v>
      </c>
      <c r="AX10" s="44">
        <f t="shared" si="21"/>
        <v>-4808</v>
      </c>
      <c r="AY10" s="44">
        <v>6287</v>
      </c>
      <c r="AZ10" s="45">
        <v>5448</v>
      </c>
      <c r="BA10" s="53">
        <v>118</v>
      </c>
      <c r="BB10" s="53">
        <v>98</v>
      </c>
      <c r="BC10" s="47">
        <f aca="true" t="shared" si="35" ref="BC10:BC34">ROUND(BB10/BA10*100,1)</f>
        <v>83.1</v>
      </c>
      <c r="BD10" s="46">
        <f t="shared" si="22"/>
        <v>-20</v>
      </c>
      <c r="BE10" s="54">
        <v>705</v>
      </c>
      <c r="BF10" s="50">
        <v>605</v>
      </c>
      <c r="BG10" s="39">
        <f t="shared" si="23"/>
        <v>85.8</v>
      </c>
      <c r="BH10" s="37">
        <f t="shared" si="24"/>
        <v>-100</v>
      </c>
      <c r="BI10" s="50">
        <v>886</v>
      </c>
      <c r="BJ10" s="50">
        <v>943</v>
      </c>
      <c r="BK10" s="205">
        <f aca="true" t="shared" si="36" ref="BK10:BK35">ROUND(BJ10/BI10*100,1)</f>
        <v>106.4</v>
      </c>
      <c r="BL10" s="42">
        <f aca="true" t="shared" si="37" ref="BL10:BL35">BJ10-BI10</f>
        <v>57</v>
      </c>
      <c r="BM10" s="50">
        <v>570</v>
      </c>
      <c r="BN10" s="50">
        <v>635</v>
      </c>
      <c r="BO10" s="39">
        <f t="shared" si="25"/>
        <v>111.40350877192982</v>
      </c>
      <c r="BP10" s="37">
        <f t="shared" si="26"/>
        <v>65</v>
      </c>
      <c r="BQ10" s="50">
        <v>437</v>
      </c>
      <c r="BR10" s="50">
        <v>528</v>
      </c>
      <c r="BS10" s="39">
        <f t="shared" si="27"/>
        <v>120.8237986270023</v>
      </c>
      <c r="BT10" s="37">
        <f t="shared" si="28"/>
        <v>91</v>
      </c>
      <c r="BU10" s="55">
        <v>2565.495867768595</v>
      </c>
      <c r="BV10" s="50">
        <v>3312.4113475177305</v>
      </c>
      <c r="BW10" s="37">
        <f t="shared" si="29"/>
        <v>746.9154797491356</v>
      </c>
      <c r="BX10" s="50">
        <v>53</v>
      </c>
      <c r="BY10" s="50">
        <v>46</v>
      </c>
      <c r="BZ10" s="39">
        <f t="shared" si="30"/>
        <v>86.8</v>
      </c>
      <c r="CA10" s="37">
        <f t="shared" si="31"/>
        <v>-7</v>
      </c>
      <c r="CB10" s="52">
        <v>5142.91</v>
      </c>
      <c r="CC10" s="52">
        <v>5926.57</v>
      </c>
      <c r="CD10" s="39">
        <f aca="true" t="shared" si="38" ref="CD10:CD35">ROUND(CC10/CB10*100,1)</f>
        <v>115.2</v>
      </c>
      <c r="CE10" s="40">
        <f aca="true" t="shared" si="39" ref="CE10:CE35">CC10-CB10</f>
        <v>783.6599999999999</v>
      </c>
    </row>
    <row r="11" spans="1:83" ht="21.75" customHeight="1">
      <c r="A11" s="49" t="s">
        <v>58</v>
      </c>
      <c r="B11" s="169">
        <v>3648</v>
      </c>
      <c r="C11" s="169">
        <v>3153</v>
      </c>
      <c r="D11" s="173">
        <f t="shared" si="32"/>
        <v>86.43092105263158</v>
      </c>
      <c r="E11" s="36">
        <f t="shared" si="33"/>
        <v>-495</v>
      </c>
      <c r="F11" s="50">
        <v>1886</v>
      </c>
      <c r="G11" s="51">
        <v>2157</v>
      </c>
      <c r="H11" s="38">
        <f t="shared" si="0"/>
        <v>114.36903499469777</v>
      </c>
      <c r="I11" s="37">
        <f t="shared" si="1"/>
        <v>271</v>
      </c>
      <c r="J11" s="50">
        <v>949</v>
      </c>
      <c r="K11" s="50">
        <v>978</v>
      </c>
      <c r="L11" s="38">
        <f t="shared" si="2"/>
        <v>103.05584826132772</v>
      </c>
      <c r="M11" s="37">
        <f t="shared" si="3"/>
        <v>29</v>
      </c>
      <c r="N11" s="50">
        <v>763</v>
      </c>
      <c r="O11" s="50">
        <v>581</v>
      </c>
      <c r="P11" s="38">
        <f t="shared" si="4"/>
        <v>76.14678899082568</v>
      </c>
      <c r="Q11" s="37">
        <f t="shared" si="5"/>
        <v>-182</v>
      </c>
      <c r="R11" s="52">
        <v>339</v>
      </c>
      <c r="S11" s="50">
        <v>214</v>
      </c>
      <c r="T11" s="39">
        <f t="shared" si="6"/>
        <v>63.12684365781711</v>
      </c>
      <c r="U11" s="40">
        <f t="shared" si="7"/>
        <v>-125</v>
      </c>
      <c r="V11" s="186">
        <v>44.4</v>
      </c>
      <c r="W11" s="186">
        <v>36.8</v>
      </c>
      <c r="X11" s="38">
        <f t="shared" si="34"/>
        <v>-7.600000000000001</v>
      </c>
      <c r="Y11" s="50">
        <v>206</v>
      </c>
      <c r="Z11" s="52">
        <v>195</v>
      </c>
      <c r="AA11" s="39">
        <f t="shared" si="8"/>
        <v>94.66019417475728</v>
      </c>
      <c r="AB11" s="37">
        <f t="shared" si="9"/>
        <v>-11</v>
      </c>
      <c r="AC11" s="40"/>
      <c r="AD11" s="40"/>
      <c r="AE11" s="39" t="e">
        <f t="shared" si="10"/>
        <v>#DIV/0!</v>
      </c>
      <c r="AF11" s="40">
        <f t="shared" si="11"/>
        <v>0</v>
      </c>
      <c r="AG11" s="313">
        <v>3553</v>
      </c>
      <c r="AH11" s="314">
        <v>2479</v>
      </c>
      <c r="AI11" s="315">
        <f t="shared" si="12"/>
        <v>69.77202364199269</v>
      </c>
      <c r="AJ11" s="316">
        <f t="shared" si="13"/>
        <v>-1074</v>
      </c>
      <c r="AK11" s="313">
        <v>1826</v>
      </c>
      <c r="AL11" s="314">
        <v>1988</v>
      </c>
      <c r="AM11" s="315">
        <f t="shared" si="14"/>
        <v>108.87185104052574</v>
      </c>
      <c r="AN11" s="316">
        <f t="shared" si="15"/>
        <v>162</v>
      </c>
      <c r="AO11" s="313">
        <v>898</v>
      </c>
      <c r="AP11" s="317">
        <v>122</v>
      </c>
      <c r="AQ11" s="315">
        <f t="shared" si="16"/>
        <v>13.585746102449889</v>
      </c>
      <c r="AR11" s="316">
        <f t="shared" si="17"/>
        <v>-776</v>
      </c>
      <c r="AS11" s="50">
        <v>395</v>
      </c>
      <c r="AT11" s="50">
        <v>219</v>
      </c>
      <c r="AU11" s="39">
        <f t="shared" si="18"/>
        <v>55.44303797468354</v>
      </c>
      <c r="AV11" s="37">
        <f t="shared" si="19"/>
        <v>-176</v>
      </c>
      <c r="AW11" s="43">
        <f t="shared" si="20"/>
        <v>-1742</v>
      </c>
      <c r="AX11" s="44">
        <f t="shared" si="21"/>
        <v>-1503</v>
      </c>
      <c r="AY11" s="44">
        <v>2528</v>
      </c>
      <c r="AZ11" s="45">
        <v>2144</v>
      </c>
      <c r="BA11" s="53">
        <v>260</v>
      </c>
      <c r="BB11" s="53">
        <v>237</v>
      </c>
      <c r="BC11" s="47">
        <f t="shared" si="35"/>
        <v>91.2</v>
      </c>
      <c r="BD11" s="46">
        <f t="shared" si="22"/>
        <v>-23</v>
      </c>
      <c r="BE11" s="54">
        <v>1389</v>
      </c>
      <c r="BF11" s="50">
        <v>717</v>
      </c>
      <c r="BG11" s="39">
        <f t="shared" si="23"/>
        <v>51.6</v>
      </c>
      <c r="BH11" s="37">
        <f t="shared" si="24"/>
        <v>-672</v>
      </c>
      <c r="BI11" s="50">
        <v>2465</v>
      </c>
      <c r="BJ11" s="50">
        <v>2045</v>
      </c>
      <c r="BK11" s="205">
        <f t="shared" si="36"/>
        <v>83</v>
      </c>
      <c r="BL11" s="42">
        <f t="shared" si="37"/>
        <v>-420</v>
      </c>
      <c r="BM11" s="50">
        <v>1100</v>
      </c>
      <c r="BN11" s="50">
        <v>1516</v>
      </c>
      <c r="BO11" s="39">
        <f t="shared" si="25"/>
        <v>137.8181818181818</v>
      </c>
      <c r="BP11" s="37">
        <f t="shared" si="26"/>
        <v>416</v>
      </c>
      <c r="BQ11" s="50">
        <v>850</v>
      </c>
      <c r="BR11" s="50">
        <v>1195</v>
      </c>
      <c r="BS11" s="39">
        <f t="shared" si="27"/>
        <v>140.58823529411762</v>
      </c>
      <c r="BT11" s="37">
        <f t="shared" si="28"/>
        <v>345</v>
      </c>
      <c r="BU11" s="55">
        <v>2843.374858437146</v>
      </c>
      <c r="BV11" s="50">
        <v>3601.1100832562443</v>
      </c>
      <c r="BW11" s="37">
        <f t="shared" si="29"/>
        <v>757.7352248190982</v>
      </c>
      <c r="BX11" s="50">
        <v>129</v>
      </c>
      <c r="BY11" s="50">
        <v>80</v>
      </c>
      <c r="BZ11" s="39">
        <f t="shared" si="30"/>
        <v>62</v>
      </c>
      <c r="CA11" s="37">
        <f t="shared" si="31"/>
        <v>-49</v>
      </c>
      <c r="CB11" s="52">
        <v>4704.7</v>
      </c>
      <c r="CC11" s="52">
        <v>5278.81</v>
      </c>
      <c r="CD11" s="39">
        <f t="shared" si="38"/>
        <v>112.2</v>
      </c>
      <c r="CE11" s="40">
        <f t="shared" si="39"/>
        <v>574.1100000000006</v>
      </c>
    </row>
    <row r="12" spans="1:83" ht="21.75" customHeight="1">
      <c r="A12" s="49" t="s">
        <v>59</v>
      </c>
      <c r="B12" s="169">
        <v>4237</v>
      </c>
      <c r="C12" s="169">
        <v>4885</v>
      </c>
      <c r="D12" s="173">
        <f t="shared" si="32"/>
        <v>115.29383998111871</v>
      </c>
      <c r="E12" s="36">
        <f t="shared" si="33"/>
        <v>648</v>
      </c>
      <c r="F12" s="50">
        <v>2099</v>
      </c>
      <c r="G12" s="51">
        <v>2084</v>
      </c>
      <c r="H12" s="38">
        <f t="shared" si="0"/>
        <v>99.28537398761314</v>
      </c>
      <c r="I12" s="37">
        <f t="shared" si="1"/>
        <v>-15</v>
      </c>
      <c r="J12" s="50">
        <v>918</v>
      </c>
      <c r="K12" s="50">
        <v>936</v>
      </c>
      <c r="L12" s="38">
        <f t="shared" si="2"/>
        <v>101.96078431372548</v>
      </c>
      <c r="M12" s="37">
        <f t="shared" si="3"/>
        <v>18</v>
      </c>
      <c r="N12" s="50">
        <v>1065</v>
      </c>
      <c r="O12" s="50">
        <v>957</v>
      </c>
      <c r="P12" s="38">
        <f t="shared" si="4"/>
        <v>89.85915492957747</v>
      </c>
      <c r="Q12" s="37">
        <f t="shared" si="5"/>
        <v>-108</v>
      </c>
      <c r="R12" s="52">
        <v>258</v>
      </c>
      <c r="S12" s="50">
        <v>286</v>
      </c>
      <c r="T12" s="39">
        <f t="shared" si="6"/>
        <v>110.85271317829456</v>
      </c>
      <c r="U12" s="40">
        <f t="shared" si="7"/>
        <v>28</v>
      </c>
      <c r="V12" s="186">
        <v>24.2</v>
      </c>
      <c r="W12" s="186">
        <v>29.9</v>
      </c>
      <c r="X12" s="38">
        <f t="shared" si="34"/>
        <v>5.699999999999999</v>
      </c>
      <c r="Y12" s="50">
        <v>492</v>
      </c>
      <c r="Z12" s="52">
        <v>214</v>
      </c>
      <c r="AA12" s="39">
        <f t="shared" si="8"/>
        <v>43.49593495934959</v>
      </c>
      <c r="AB12" s="37">
        <f t="shared" si="9"/>
        <v>-278</v>
      </c>
      <c r="AC12" s="40"/>
      <c r="AD12" s="40"/>
      <c r="AE12" s="39" t="e">
        <f t="shared" si="10"/>
        <v>#DIV/0!</v>
      </c>
      <c r="AF12" s="40">
        <f t="shared" si="11"/>
        <v>0</v>
      </c>
      <c r="AG12" s="313">
        <v>2900</v>
      </c>
      <c r="AH12" s="314">
        <v>884</v>
      </c>
      <c r="AI12" s="315">
        <f t="shared" si="12"/>
        <v>30.482758620689655</v>
      </c>
      <c r="AJ12" s="316">
        <f t="shared" si="13"/>
        <v>-2016</v>
      </c>
      <c r="AK12" s="313">
        <v>1993</v>
      </c>
      <c r="AL12" s="314">
        <v>855</v>
      </c>
      <c r="AM12" s="315">
        <f t="shared" si="14"/>
        <v>42.90015052684396</v>
      </c>
      <c r="AN12" s="316">
        <f t="shared" si="15"/>
        <v>-1138</v>
      </c>
      <c r="AO12" s="313">
        <v>0</v>
      </c>
      <c r="AP12" s="317">
        <v>0</v>
      </c>
      <c r="AQ12" s="315" t="s">
        <v>86</v>
      </c>
      <c r="AR12" s="316">
        <f t="shared" si="17"/>
        <v>0</v>
      </c>
      <c r="AS12" s="50">
        <v>596</v>
      </c>
      <c r="AT12" s="50">
        <v>68</v>
      </c>
      <c r="AU12" s="39">
        <f t="shared" si="18"/>
        <v>11.409395973154362</v>
      </c>
      <c r="AV12" s="37">
        <f t="shared" si="19"/>
        <v>-528</v>
      </c>
      <c r="AW12" s="43">
        <f t="shared" si="20"/>
        <v>-9539</v>
      </c>
      <c r="AX12" s="44">
        <f t="shared" si="21"/>
        <v>-10538</v>
      </c>
      <c r="AY12" s="44">
        <v>10657</v>
      </c>
      <c r="AZ12" s="45">
        <v>11455</v>
      </c>
      <c r="BA12" s="53">
        <v>225</v>
      </c>
      <c r="BB12" s="53">
        <v>223</v>
      </c>
      <c r="BC12" s="47">
        <f t="shared" si="35"/>
        <v>99.1</v>
      </c>
      <c r="BD12" s="46">
        <f t="shared" si="22"/>
        <v>-2</v>
      </c>
      <c r="BE12" s="54">
        <v>1645</v>
      </c>
      <c r="BF12" s="50">
        <v>1183</v>
      </c>
      <c r="BG12" s="39">
        <f t="shared" si="23"/>
        <v>71.9</v>
      </c>
      <c r="BH12" s="37">
        <f t="shared" si="24"/>
        <v>-462</v>
      </c>
      <c r="BI12" s="50">
        <v>3109</v>
      </c>
      <c r="BJ12" s="50">
        <v>3320</v>
      </c>
      <c r="BK12" s="205">
        <f t="shared" si="36"/>
        <v>106.8</v>
      </c>
      <c r="BL12" s="42">
        <f t="shared" si="37"/>
        <v>211</v>
      </c>
      <c r="BM12" s="50">
        <v>981</v>
      </c>
      <c r="BN12" s="50">
        <v>1167</v>
      </c>
      <c r="BO12" s="39">
        <f t="shared" si="25"/>
        <v>118.96024464831805</v>
      </c>
      <c r="BP12" s="37">
        <f t="shared" si="26"/>
        <v>186</v>
      </c>
      <c r="BQ12" s="50">
        <v>796</v>
      </c>
      <c r="BR12" s="50">
        <v>983</v>
      </c>
      <c r="BS12" s="39">
        <f t="shared" si="27"/>
        <v>123.49246231155779</v>
      </c>
      <c r="BT12" s="37">
        <f t="shared" si="28"/>
        <v>187</v>
      </c>
      <c r="BU12" s="55">
        <v>3196.81592039801</v>
      </c>
      <c r="BV12" s="50">
        <v>3948.396226415094</v>
      </c>
      <c r="BW12" s="37">
        <f t="shared" si="29"/>
        <v>751.5803060170842</v>
      </c>
      <c r="BX12" s="50">
        <v>191</v>
      </c>
      <c r="BY12" s="50">
        <v>111</v>
      </c>
      <c r="BZ12" s="39">
        <f t="shared" si="30"/>
        <v>58.1</v>
      </c>
      <c r="CA12" s="37">
        <f t="shared" si="31"/>
        <v>-80</v>
      </c>
      <c r="CB12" s="52">
        <v>5615.15</v>
      </c>
      <c r="CC12" s="52">
        <v>6950.07</v>
      </c>
      <c r="CD12" s="39">
        <f t="shared" si="38"/>
        <v>123.8</v>
      </c>
      <c r="CE12" s="40">
        <f t="shared" si="39"/>
        <v>1334.92</v>
      </c>
    </row>
    <row r="13" spans="1:83" ht="21.75" customHeight="1">
      <c r="A13" s="49" t="s">
        <v>60</v>
      </c>
      <c r="B13" s="169">
        <v>887</v>
      </c>
      <c r="C13" s="169">
        <v>1059</v>
      </c>
      <c r="D13" s="173">
        <f t="shared" si="32"/>
        <v>119.39120631341599</v>
      </c>
      <c r="E13" s="36">
        <f t="shared" si="33"/>
        <v>172</v>
      </c>
      <c r="F13" s="50">
        <v>524</v>
      </c>
      <c r="G13" s="51">
        <v>602</v>
      </c>
      <c r="H13" s="38">
        <f t="shared" si="0"/>
        <v>114.88549618320612</v>
      </c>
      <c r="I13" s="37">
        <f t="shared" si="1"/>
        <v>78</v>
      </c>
      <c r="J13" s="50">
        <v>259</v>
      </c>
      <c r="K13" s="50">
        <v>310</v>
      </c>
      <c r="L13" s="38">
        <f t="shared" si="2"/>
        <v>119.6911196911197</v>
      </c>
      <c r="M13" s="37">
        <f t="shared" si="3"/>
        <v>51</v>
      </c>
      <c r="N13" s="50">
        <v>269</v>
      </c>
      <c r="O13" s="50">
        <v>329</v>
      </c>
      <c r="P13" s="38">
        <f t="shared" si="4"/>
        <v>122.30483271375465</v>
      </c>
      <c r="Q13" s="37">
        <f t="shared" si="5"/>
        <v>60</v>
      </c>
      <c r="R13" s="52">
        <v>146</v>
      </c>
      <c r="S13" s="50">
        <v>209</v>
      </c>
      <c r="T13" s="39">
        <f t="shared" si="6"/>
        <v>143.15068493150685</v>
      </c>
      <c r="U13" s="40">
        <f t="shared" si="7"/>
        <v>63</v>
      </c>
      <c r="V13" s="186">
        <v>54.3</v>
      </c>
      <c r="W13" s="186">
        <v>63.5</v>
      </c>
      <c r="X13" s="38">
        <f t="shared" si="34"/>
        <v>9.200000000000003</v>
      </c>
      <c r="Y13" s="50">
        <v>92</v>
      </c>
      <c r="Z13" s="52">
        <v>80</v>
      </c>
      <c r="AA13" s="39">
        <f t="shared" si="8"/>
        <v>86.95652173913044</v>
      </c>
      <c r="AB13" s="37">
        <f t="shared" si="9"/>
        <v>-12</v>
      </c>
      <c r="AC13" s="40"/>
      <c r="AD13" s="40"/>
      <c r="AE13" s="39" t="e">
        <f t="shared" si="10"/>
        <v>#DIV/0!</v>
      </c>
      <c r="AF13" s="40">
        <f t="shared" si="11"/>
        <v>0</v>
      </c>
      <c r="AG13" s="313">
        <v>2757</v>
      </c>
      <c r="AH13" s="314">
        <v>1356</v>
      </c>
      <c r="AI13" s="315">
        <f t="shared" si="12"/>
        <v>49.183895538628946</v>
      </c>
      <c r="AJ13" s="316">
        <f t="shared" si="13"/>
        <v>-1401</v>
      </c>
      <c r="AK13" s="313">
        <v>512</v>
      </c>
      <c r="AL13" s="314">
        <v>551</v>
      </c>
      <c r="AM13" s="315">
        <f t="shared" si="14"/>
        <v>107.6171875</v>
      </c>
      <c r="AN13" s="316">
        <f t="shared" si="15"/>
        <v>39</v>
      </c>
      <c r="AO13" s="313">
        <v>1502</v>
      </c>
      <c r="AP13" s="317">
        <v>333</v>
      </c>
      <c r="AQ13" s="315">
        <f t="shared" si="16"/>
        <v>22.170439414114515</v>
      </c>
      <c r="AR13" s="316">
        <f t="shared" si="17"/>
        <v>-1169</v>
      </c>
      <c r="AS13" s="50">
        <v>93</v>
      </c>
      <c r="AT13" s="50">
        <v>60</v>
      </c>
      <c r="AU13" s="39">
        <f t="shared" si="18"/>
        <v>64.51612903225806</v>
      </c>
      <c r="AV13" s="37">
        <f t="shared" si="19"/>
        <v>-33</v>
      </c>
      <c r="AW13" s="43">
        <f t="shared" si="20"/>
        <v>-3605</v>
      </c>
      <c r="AX13" s="44">
        <f t="shared" si="21"/>
        <v>-4839</v>
      </c>
      <c r="AY13" s="44">
        <v>3851</v>
      </c>
      <c r="AZ13" s="45">
        <v>5053</v>
      </c>
      <c r="BA13" s="53">
        <v>111</v>
      </c>
      <c r="BB13" s="53">
        <v>95</v>
      </c>
      <c r="BC13" s="47">
        <f t="shared" si="35"/>
        <v>85.6</v>
      </c>
      <c r="BD13" s="46">
        <f t="shared" si="22"/>
        <v>-16</v>
      </c>
      <c r="BE13" s="54">
        <v>404</v>
      </c>
      <c r="BF13" s="50">
        <v>359</v>
      </c>
      <c r="BG13" s="39">
        <f t="shared" si="23"/>
        <v>88.9</v>
      </c>
      <c r="BH13" s="37">
        <f t="shared" si="24"/>
        <v>-45</v>
      </c>
      <c r="BI13" s="50">
        <v>492</v>
      </c>
      <c r="BJ13" s="50">
        <v>624</v>
      </c>
      <c r="BK13" s="205">
        <f t="shared" si="36"/>
        <v>126.8</v>
      </c>
      <c r="BL13" s="42">
        <f t="shared" si="37"/>
        <v>132</v>
      </c>
      <c r="BM13" s="50">
        <v>278</v>
      </c>
      <c r="BN13" s="50">
        <v>388</v>
      </c>
      <c r="BO13" s="39">
        <f t="shared" si="25"/>
        <v>139.568345323741</v>
      </c>
      <c r="BP13" s="37">
        <f t="shared" si="26"/>
        <v>110</v>
      </c>
      <c r="BQ13" s="50">
        <v>232</v>
      </c>
      <c r="BR13" s="50">
        <v>322</v>
      </c>
      <c r="BS13" s="39">
        <f t="shared" si="27"/>
        <v>138.79310344827587</v>
      </c>
      <c r="BT13" s="37">
        <f t="shared" si="28"/>
        <v>90</v>
      </c>
      <c r="BU13" s="55">
        <v>2821.311475409836</v>
      </c>
      <c r="BV13" s="50">
        <v>3291.503267973856</v>
      </c>
      <c r="BW13" s="37">
        <f t="shared" si="29"/>
        <v>470.19179256402003</v>
      </c>
      <c r="BX13" s="50">
        <v>74</v>
      </c>
      <c r="BY13" s="50">
        <v>31</v>
      </c>
      <c r="BZ13" s="39">
        <f t="shared" si="30"/>
        <v>41.9</v>
      </c>
      <c r="CA13" s="37">
        <f t="shared" si="31"/>
        <v>-43</v>
      </c>
      <c r="CB13" s="52">
        <v>5172.34</v>
      </c>
      <c r="CC13" s="52">
        <v>5804.21</v>
      </c>
      <c r="CD13" s="39">
        <f t="shared" si="38"/>
        <v>112.2</v>
      </c>
      <c r="CE13" s="40">
        <f t="shared" si="39"/>
        <v>631.8699999999999</v>
      </c>
    </row>
    <row r="14" spans="1:84" s="18" customFormat="1" ht="21.75" customHeight="1">
      <c r="A14" s="49" t="s">
        <v>61</v>
      </c>
      <c r="B14" s="169">
        <v>1086</v>
      </c>
      <c r="C14" s="169">
        <v>1127</v>
      </c>
      <c r="D14" s="173">
        <f t="shared" si="32"/>
        <v>103.77532228360957</v>
      </c>
      <c r="E14" s="36">
        <f t="shared" si="33"/>
        <v>41</v>
      </c>
      <c r="F14" s="50">
        <v>820</v>
      </c>
      <c r="G14" s="51">
        <v>908</v>
      </c>
      <c r="H14" s="38">
        <f t="shared" si="0"/>
        <v>110.73170731707319</v>
      </c>
      <c r="I14" s="37">
        <f t="shared" si="1"/>
        <v>88</v>
      </c>
      <c r="J14" s="50">
        <v>324</v>
      </c>
      <c r="K14" s="50">
        <v>363</v>
      </c>
      <c r="L14" s="38">
        <f t="shared" si="2"/>
        <v>112.03703703703705</v>
      </c>
      <c r="M14" s="37">
        <f t="shared" si="3"/>
        <v>39</v>
      </c>
      <c r="N14" s="50">
        <v>488</v>
      </c>
      <c r="O14" s="50">
        <v>473</v>
      </c>
      <c r="P14" s="38">
        <f t="shared" si="4"/>
        <v>96.92622950819673</v>
      </c>
      <c r="Q14" s="37">
        <f t="shared" si="5"/>
        <v>-15</v>
      </c>
      <c r="R14" s="52">
        <v>173</v>
      </c>
      <c r="S14" s="50">
        <v>139</v>
      </c>
      <c r="T14" s="39">
        <f t="shared" si="6"/>
        <v>80.34682080924856</v>
      </c>
      <c r="U14" s="40">
        <f t="shared" si="7"/>
        <v>-34</v>
      </c>
      <c r="V14" s="186">
        <v>35.5</v>
      </c>
      <c r="W14" s="186">
        <v>29.4</v>
      </c>
      <c r="X14" s="38">
        <f t="shared" si="34"/>
        <v>-6.100000000000001</v>
      </c>
      <c r="Y14" s="50">
        <v>206</v>
      </c>
      <c r="Z14" s="52">
        <v>177</v>
      </c>
      <c r="AA14" s="39">
        <f t="shared" si="8"/>
        <v>85.92233009708737</v>
      </c>
      <c r="AB14" s="37">
        <f t="shared" si="9"/>
        <v>-29</v>
      </c>
      <c r="AC14" s="40"/>
      <c r="AD14" s="40"/>
      <c r="AE14" s="39" t="e">
        <f t="shared" si="10"/>
        <v>#DIV/0!</v>
      </c>
      <c r="AF14" s="40">
        <f t="shared" si="11"/>
        <v>0</v>
      </c>
      <c r="AG14" s="313">
        <v>1184</v>
      </c>
      <c r="AH14" s="314">
        <v>770</v>
      </c>
      <c r="AI14" s="315">
        <f t="shared" si="12"/>
        <v>65.03378378378379</v>
      </c>
      <c r="AJ14" s="316">
        <f t="shared" si="13"/>
        <v>-414</v>
      </c>
      <c r="AK14" s="313">
        <v>800</v>
      </c>
      <c r="AL14" s="314">
        <v>749</v>
      </c>
      <c r="AM14" s="315">
        <f t="shared" si="14"/>
        <v>93.625</v>
      </c>
      <c r="AN14" s="316">
        <f t="shared" si="15"/>
        <v>-51</v>
      </c>
      <c r="AO14" s="313">
        <v>307</v>
      </c>
      <c r="AP14" s="317">
        <v>0</v>
      </c>
      <c r="AQ14" s="315">
        <f t="shared" si="16"/>
        <v>0</v>
      </c>
      <c r="AR14" s="316">
        <f t="shared" si="17"/>
        <v>-307</v>
      </c>
      <c r="AS14" s="50">
        <v>198</v>
      </c>
      <c r="AT14" s="50">
        <v>49</v>
      </c>
      <c r="AU14" s="39">
        <f t="shared" si="18"/>
        <v>24.747474747474747</v>
      </c>
      <c r="AV14" s="37">
        <f t="shared" si="19"/>
        <v>-149</v>
      </c>
      <c r="AW14" s="43">
        <f t="shared" si="20"/>
        <v>-3322</v>
      </c>
      <c r="AX14" s="44">
        <f t="shared" si="21"/>
        <v>-2713</v>
      </c>
      <c r="AY14" s="44">
        <v>3802</v>
      </c>
      <c r="AZ14" s="45">
        <v>3180</v>
      </c>
      <c r="BA14" s="53">
        <v>114</v>
      </c>
      <c r="BB14" s="53">
        <v>127</v>
      </c>
      <c r="BC14" s="47">
        <f t="shared" si="35"/>
        <v>111.4</v>
      </c>
      <c r="BD14" s="46">
        <f t="shared" si="22"/>
        <v>13</v>
      </c>
      <c r="BE14" s="54">
        <v>580</v>
      </c>
      <c r="BF14" s="50">
        <v>532</v>
      </c>
      <c r="BG14" s="39">
        <f t="shared" si="23"/>
        <v>91.7</v>
      </c>
      <c r="BH14" s="37">
        <f t="shared" si="24"/>
        <v>-48</v>
      </c>
      <c r="BI14" s="50">
        <v>423</v>
      </c>
      <c r="BJ14" s="50">
        <v>507</v>
      </c>
      <c r="BK14" s="205">
        <f t="shared" si="36"/>
        <v>119.9</v>
      </c>
      <c r="BL14" s="42">
        <f t="shared" si="37"/>
        <v>84</v>
      </c>
      <c r="BM14" s="50">
        <v>340</v>
      </c>
      <c r="BN14" s="50">
        <v>441</v>
      </c>
      <c r="BO14" s="39">
        <f t="shared" si="25"/>
        <v>129.7058823529412</v>
      </c>
      <c r="BP14" s="37">
        <f t="shared" si="26"/>
        <v>101</v>
      </c>
      <c r="BQ14" s="50">
        <v>281</v>
      </c>
      <c r="BR14" s="50">
        <v>398</v>
      </c>
      <c r="BS14" s="39">
        <f t="shared" si="27"/>
        <v>141.6370106761566</v>
      </c>
      <c r="BT14" s="37">
        <f t="shared" si="28"/>
        <v>117</v>
      </c>
      <c r="BU14" s="55">
        <v>3014.9681528662422</v>
      </c>
      <c r="BV14" s="50">
        <v>3363.106796116505</v>
      </c>
      <c r="BW14" s="37">
        <f t="shared" si="29"/>
        <v>348.1386432502627</v>
      </c>
      <c r="BX14" s="50">
        <v>43</v>
      </c>
      <c r="BY14" s="50">
        <v>36</v>
      </c>
      <c r="BZ14" s="39">
        <f t="shared" si="30"/>
        <v>83.7</v>
      </c>
      <c r="CA14" s="37">
        <f t="shared" si="31"/>
        <v>-7</v>
      </c>
      <c r="CB14" s="52">
        <v>5683.72</v>
      </c>
      <c r="CC14" s="52">
        <v>7462.95</v>
      </c>
      <c r="CD14" s="39">
        <f t="shared" si="38"/>
        <v>131.3</v>
      </c>
      <c r="CE14" s="40">
        <f t="shared" si="39"/>
        <v>1779.2299999999996</v>
      </c>
      <c r="CF14" s="13"/>
    </row>
    <row r="15" spans="1:84" s="18" customFormat="1" ht="21.75" customHeight="1">
      <c r="A15" s="49" t="s">
        <v>62</v>
      </c>
      <c r="B15" s="169">
        <v>1762</v>
      </c>
      <c r="C15" s="169">
        <v>1753</v>
      </c>
      <c r="D15" s="173">
        <f t="shared" si="32"/>
        <v>99.48921679909193</v>
      </c>
      <c r="E15" s="36">
        <f t="shared" si="33"/>
        <v>-9</v>
      </c>
      <c r="F15" s="50">
        <v>1248</v>
      </c>
      <c r="G15" s="51">
        <v>1358</v>
      </c>
      <c r="H15" s="38">
        <f t="shared" si="0"/>
        <v>108.81410256410255</v>
      </c>
      <c r="I15" s="37">
        <f t="shared" si="1"/>
        <v>110</v>
      </c>
      <c r="J15" s="50">
        <v>458</v>
      </c>
      <c r="K15" s="50">
        <v>598</v>
      </c>
      <c r="L15" s="38">
        <f t="shared" si="2"/>
        <v>130.56768558951967</v>
      </c>
      <c r="M15" s="37">
        <f t="shared" si="3"/>
        <v>140</v>
      </c>
      <c r="N15" s="50">
        <v>797</v>
      </c>
      <c r="O15" s="50">
        <v>704</v>
      </c>
      <c r="P15" s="38">
        <f t="shared" si="4"/>
        <v>88.33124215809285</v>
      </c>
      <c r="Q15" s="37">
        <f t="shared" si="5"/>
        <v>-93</v>
      </c>
      <c r="R15" s="52">
        <v>404</v>
      </c>
      <c r="S15" s="50">
        <v>295</v>
      </c>
      <c r="T15" s="39">
        <f t="shared" si="6"/>
        <v>73.01980198019803</v>
      </c>
      <c r="U15" s="40">
        <f t="shared" si="7"/>
        <v>-109</v>
      </c>
      <c r="V15" s="186">
        <v>50.7</v>
      </c>
      <c r="W15" s="186">
        <v>41.9</v>
      </c>
      <c r="X15" s="38">
        <f t="shared" si="34"/>
        <v>-8.800000000000004</v>
      </c>
      <c r="Y15" s="50">
        <v>194</v>
      </c>
      <c r="Z15" s="52">
        <v>158</v>
      </c>
      <c r="AA15" s="39">
        <f t="shared" si="8"/>
        <v>81.44329896907216</v>
      </c>
      <c r="AB15" s="37">
        <f t="shared" si="9"/>
        <v>-36</v>
      </c>
      <c r="AC15" s="40"/>
      <c r="AD15" s="40"/>
      <c r="AE15" s="39" t="e">
        <f t="shared" si="10"/>
        <v>#DIV/0!</v>
      </c>
      <c r="AF15" s="40">
        <f t="shared" si="11"/>
        <v>0</v>
      </c>
      <c r="AG15" s="313">
        <v>2588</v>
      </c>
      <c r="AH15" s="314">
        <v>1702</v>
      </c>
      <c r="AI15" s="315">
        <f t="shared" si="12"/>
        <v>65.76506955177743</v>
      </c>
      <c r="AJ15" s="316">
        <f t="shared" si="13"/>
        <v>-886</v>
      </c>
      <c r="AK15" s="313">
        <v>1171</v>
      </c>
      <c r="AL15" s="314">
        <v>1070</v>
      </c>
      <c r="AM15" s="315">
        <f t="shared" si="14"/>
        <v>91.37489325362938</v>
      </c>
      <c r="AN15" s="316">
        <f t="shared" si="15"/>
        <v>-101</v>
      </c>
      <c r="AO15" s="313">
        <v>895</v>
      </c>
      <c r="AP15" s="317">
        <v>288</v>
      </c>
      <c r="AQ15" s="315">
        <f t="shared" si="16"/>
        <v>32.17877094972067</v>
      </c>
      <c r="AR15" s="316">
        <f t="shared" si="17"/>
        <v>-607</v>
      </c>
      <c r="AS15" s="50">
        <v>256</v>
      </c>
      <c r="AT15" s="50">
        <v>197</v>
      </c>
      <c r="AU15" s="39">
        <f t="shared" si="18"/>
        <v>76.953125</v>
      </c>
      <c r="AV15" s="37">
        <f t="shared" si="19"/>
        <v>-59</v>
      </c>
      <c r="AW15" s="43">
        <f t="shared" si="20"/>
        <v>-992</v>
      </c>
      <c r="AX15" s="44">
        <f t="shared" si="21"/>
        <v>-872</v>
      </c>
      <c r="AY15" s="44">
        <v>1639</v>
      </c>
      <c r="AZ15" s="45">
        <v>1439</v>
      </c>
      <c r="BA15" s="53">
        <v>203</v>
      </c>
      <c r="BB15" s="53">
        <v>194</v>
      </c>
      <c r="BC15" s="47">
        <f t="shared" si="35"/>
        <v>95.6</v>
      </c>
      <c r="BD15" s="46">
        <f t="shared" si="22"/>
        <v>-9</v>
      </c>
      <c r="BE15" s="54">
        <v>987</v>
      </c>
      <c r="BF15" s="50">
        <v>760</v>
      </c>
      <c r="BG15" s="39">
        <f t="shared" si="23"/>
        <v>77</v>
      </c>
      <c r="BH15" s="37">
        <f t="shared" si="24"/>
        <v>-227</v>
      </c>
      <c r="BI15" s="50">
        <v>703</v>
      </c>
      <c r="BJ15" s="50">
        <v>828</v>
      </c>
      <c r="BK15" s="205">
        <f t="shared" si="36"/>
        <v>117.8</v>
      </c>
      <c r="BL15" s="42">
        <f t="shared" si="37"/>
        <v>125</v>
      </c>
      <c r="BM15" s="50">
        <v>601</v>
      </c>
      <c r="BN15" s="50">
        <v>791</v>
      </c>
      <c r="BO15" s="39">
        <f t="shared" si="25"/>
        <v>131.61397670549084</v>
      </c>
      <c r="BP15" s="37">
        <f t="shared" si="26"/>
        <v>190</v>
      </c>
      <c r="BQ15" s="50">
        <v>519</v>
      </c>
      <c r="BR15" s="50">
        <v>660</v>
      </c>
      <c r="BS15" s="39">
        <f t="shared" si="27"/>
        <v>127.16763005780348</v>
      </c>
      <c r="BT15" s="37">
        <f t="shared" si="28"/>
        <v>141</v>
      </c>
      <c r="BU15" s="55">
        <v>2757.319223985891</v>
      </c>
      <c r="BV15" s="50">
        <v>3463.2520325203254</v>
      </c>
      <c r="BW15" s="37">
        <f t="shared" si="29"/>
        <v>705.9328085344346</v>
      </c>
      <c r="BX15" s="50">
        <v>80</v>
      </c>
      <c r="BY15" s="50">
        <v>34</v>
      </c>
      <c r="BZ15" s="39">
        <f t="shared" si="30"/>
        <v>42.5</v>
      </c>
      <c r="CA15" s="37">
        <f t="shared" si="31"/>
        <v>-46</v>
      </c>
      <c r="CB15" s="52">
        <v>4835.59</v>
      </c>
      <c r="CC15" s="52">
        <v>5556.76</v>
      </c>
      <c r="CD15" s="39">
        <f t="shared" si="38"/>
        <v>114.9</v>
      </c>
      <c r="CE15" s="40">
        <f t="shared" si="39"/>
        <v>721.1700000000001</v>
      </c>
      <c r="CF15" s="13"/>
    </row>
    <row r="16" spans="1:84" s="18" customFormat="1" ht="21.75" customHeight="1">
      <c r="A16" s="49" t="s">
        <v>63</v>
      </c>
      <c r="B16" s="169">
        <v>2325</v>
      </c>
      <c r="C16" s="169">
        <v>2258</v>
      </c>
      <c r="D16" s="173">
        <f t="shared" si="32"/>
        <v>97.11827956989248</v>
      </c>
      <c r="E16" s="36">
        <f t="shared" si="33"/>
        <v>-67</v>
      </c>
      <c r="F16" s="50">
        <v>1537</v>
      </c>
      <c r="G16" s="51">
        <v>1719</v>
      </c>
      <c r="H16" s="38">
        <f t="shared" si="0"/>
        <v>111.8412491867274</v>
      </c>
      <c r="I16" s="37">
        <f t="shared" si="1"/>
        <v>182</v>
      </c>
      <c r="J16" s="50">
        <v>702</v>
      </c>
      <c r="K16" s="50">
        <v>946</v>
      </c>
      <c r="L16" s="38">
        <f t="shared" si="2"/>
        <v>134.75783475783476</v>
      </c>
      <c r="M16" s="37">
        <f t="shared" si="3"/>
        <v>244</v>
      </c>
      <c r="N16" s="50">
        <v>996</v>
      </c>
      <c r="O16" s="50">
        <v>971</v>
      </c>
      <c r="P16" s="38">
        <f t="shared" si="4"/>
        <v>97.48995983935743</v>
      </c>
      <c r="Q16" s="37">
        <f t="shared" si="5"/>
        <v>-25</v>
      </c>
      <c r="R16" s="52">
        <v>464</v>
      </c>
      <c r="S16" s="50">
        <v>367</v>
      </c>
      <c r="T16" s="39">
        <f t="shared" si="6"/>
        <v>79.09482758620689</v>
      </c>
      <c r="U16" s="40">
        <f t="shared" si="7"/>
        <v>-97</v>
      </c>
      <c r="V16" s="186">
        <v>46.6</v>
      </c>
      <c r="W16" s="186">
        <v>37.8</v>
      </c>
      <c r="X16" s="38">
        <f t="shared" si="34"/>
        <v>-8.800000000000004</v>
      </c>
      <c r="Y16" s="50">
        <v>179</v>
      </c>
      <c r="Z16" s="52">
        <v>195</v>
      </c>
      <c r="AA16" s="39">
        <f t="shared" si="8"/>
        <v>108.93854748603351</v>
      </c>
      <c r="AB16" s="37">
        <f t="shared" si="9"/>
        <v>16</v>
      </c>
      <c r="AC16" s="40"/>
      <c r="AD16" s="40"/>
      <c r="AE16" s="39" t="e">
        <f t="shared" si="10"/>
        <v>#DIV/0!</v>
      </c>
      <c r="AF16" s="40">
        <f t="shared" si="11"/>
        <v>0</v>
      </c>
      <c r="AG16" s="313">
        <v>2559</v>
      </c>
      <c r="AH16" s="314">
        <v>1472</v>
      </c>
      <c r="AI16" s="315">
        <f t="shared" si="12"/>
        <v>57.52246971473232</v>
      </c>
      <c r="AJ16" s="316">
        <f t="shared" si="13"/>
        <v>-1087</v>
      </c>
      <c r="AK16" s="313">
        <v>1454</v>
      </c>
      <c r="AL16" s="314">
        <v>1178</v>
      </c>
      <c r="AM16" s="315">
        <f t="shared" si="14"/>
        <v>81.01788170563961</v>
      </c>
      <c r="AN16" s="316">
        <f t="shared" si="15"/>
        <v>-276</v>
      </c>
      <c r="AO16" s="313">
        <v>420</v>
      </c>
      <c r="AP16" s="317">
        <v>18</v>
      </c>
      <c r="AQ16" s="315">
        <f t="shared" si="16"/>
        <v>4.285714285714286</v>
      </c>
      <c r="AR16" s="316">
        <f t="shared" si="17"/>
        <v>-402</v>
      </c>
      <c r="AS16" s="50">
        <v>671</v>
      </c>
      <c r="AT16" s="50">
        <v>164</v>
      </c>
      <c r="AU16" s="39">
        <f t="shared" si="18"/>
        <v>24.44113263785395</v>
      </c>
      <c r="AV16" s="37">
        <f t="shared" si="19"/>
        <v>-507</v>
      </c>
      <c r="AW16" s="43">
        <f t="shared" si="20"/>
        <v>-6063</v>
      </c>
      <c r="AX16" s="44">
        <f t="shared" si="21"/>
        <v>-5966</v>
      </c>
      <c r="AY16" s="44">
        <v>6848</v>
      </c>
      <c r="AZ16" s="45">
        <v>6742</v>
      </c>
      <c r="BA16" s="53">
        <v>213</v>
      </c>
      <c r="BB16" s="53">
        <v>165</v>
      </c>
      <c r="BC16" s="47">
        <f t="shared" si="35"/>
        <v>77.5</v>
      </c>
      <c r="BD16" s="46">
        <f t="shared" si="22"/>
        <v>-48</v>
      </c>
      <c r="BE16" s="54">
        <v>1476</v>
      </c>
      <c r="BF16" s="50">
        <v>1132</v>
      </c>
      <c r="BG16" s="39">
        <f t="shared" si="23"/>
        <v>76.7</v>
      </c>
      <c r="BH16" s="37">
        <f t="shared" si="24"/>
        <v>-344</v>
      </c>
      <c r="BI16" s="50">
        <v>1053</v>
      </c>
      <c r="BJ16" s="50">
        <v>1118</v>
      </c>
      <c r="BK16" s="205">
        <f t="shared" si="36"/>
        <v>106.2</v>
      </c>
      <c r="BL16" s="42">
        <f t="shared" si="37"/>
        <v>65</v>
      </c>
      <c r="BM16" s="50">
        <v>752</v>
      </c>
      <c r="BN16" s="50">
        <v>943</v>
      </c>
      <c r="BO16" s="39">
        <f t="shared" si="25"/>
        <v>125.39893617021276</v>
      </c>
      <c r="BP16" s="37">
        <f t="shared" si="26"/>
        <v>191</v>
      </c>
      <c r="BQ16" s="50">
        <v>675</v>
      </c>
      <c r="BR16" s="50">
        <v>809</v>
      </c>
      <c r="BS16" s="39">
        <f t="shared" si="27"/>
        <v>119.85185185185185</v>
      </c>
      <c r="BT16" s="37">
        <f t="shared" si="28"/>
        <v>134</v>
      </c>
      <c r="BU16" s="55">
        <v>3381.62100456621</v>
      </c>
      <c r="BV16" s="50">
        <v>3440.3575989782885</v>
      </c>
      <c r="BW16" s="37">
        <f t="shared" si="29"/>
        <v>58.736594412078375</v>
      </c>
      <c r="BX16" s="50">
        <v>103</v>
      </c>
      <c r="BY16" s="50">
        <v>47</v>
      </c>
      <c r="BZ16" s="39">
        <f t="shared" si="30"/>
        <v>45.6</v>
      </c>
      <c r="CA16" s="37">
        <f t="shared" si="31"/>
        <v>-56</v>
      </c>
      <c r="CB16" s="52">
        <v>5428.16</v>
      </c>
      <c r="CC16" s="52">
        <v>6148.72</v>
      </c>
      <c r="CD16" s="39">
        <f t="shared" si="38"/>
        <v>113.3</v>
      </c>
      <c r="CE16" s="40">
        <f t="shared" si="39"/>
        <v>720.5600000000004</v>
      </c>
      <c r="CF16" s="13"/>
    </row>
    <row r="17" spans="1:84" s="18" customFormat="1" ht="21.75" customHeight="1">
      <c r="A17" s="49" t="s">
        <v>64</v>
      </c>
      <c r="B17" s="169">
        <v>2256</v>
      </c>
      <c r="C17" s="169">
        <v>2473</v>
      </c>
      <c r="D17" s="173">
        <f t="shared" si="32"/>
        <v>109.61879432624113</v>
      </c>
      <c r="E17" s="36">
        <f t="shared" si="33"/>
        <v>217</v>
      </c>
      <c r="F17" s="50">
        <v>1582</v>
      </c>
      <c r="G17" s="51">
        <v>1635</v>
      </c>
      <c r="H17" s="38">
        <f t="shared" si="0"/>
        <v>103.35018963337548</v>
      </c>
      <c r="I17" s="37">
        <f t="shared" si="1"/>
        <v>53</v>
      </c>
      <c r="J17" s="50">
        <v>647</v>
      </c>
      <c r="K17" s="50">
        <v>713</v>
      </c>
      <c r="L17" s="38">
        <f t="shared" si="2"/>
        <v>110.20092735703247</v>
      </c>
      <c r="M17" s="37">
        <f t="shared" si="3"/>
        <v>66</v>
      </c>
      <c r="N17" s="50">
        <v>742</v>
      </c>
      <c r="O17" s="50">
        <v>820</v>
      </c>
      <c r="P17" s="38">
        <f t="shared" si="4"/>
        <v>110.5121293800539</v>
      </c>
      <c r="Q17" s="37">
        <f t="shared" si="5"/>
        <v>78</v>
      </c>
      <c r="R17" s="52">
        <v>202</v>
      </c>
      <c r="S17" s="50">
        <v>159</v>
      </c>
      <c r="T17" s="39">
        <f t="shared" si="6"/>
        <v>78.71287128712872</v>
      </c>
      <c r="U17" s="40">
        <f t="shared" si="7"/>
        <v>-43</v>
      </c>
      <c r="V17" s="186">
        <v>27.2</v>
      </c>
      <c r="W17" s="186">
        <v>19.4</v>
      </c>
      <c r="X17" s="38">
        <f t="shared" si="34"/>
        <v>-7.800000000000001</v>
      </c>
      <c r="Y17" s="50">
        <v>380</v>
      </c>
      <c r="Z17" s="52">
        <v>347</v>
      </c>
      <c r="AA17" s="39">
        <f t="shared" si="8"/>
        <v>91.3157894736842</v>
      </c>
      <c r="AB17" s="37">
        <f t="shared" si="9"/>
        <v>-33</v>
      </c>
      <c r="AC17" s="40"/>
      <c r="AD17" s="40"/>
      <c r="AE17" s="39" t="e">
        <f t="shared" si="10"/>
        <v>#DIV/0!</v>
      </c>
      <c r="AF17" s="40">
        <f t="shared" si="11"/>
        <v>0</v>
      </c>
      <c r="AG17" s="313">
        <v>3193</v>
      </c>
      <c r="AH17" s="314">
        <v>1537</v>
      </c>
      <c r="AI17" s="315">
        <f t="shared" si="12"/>
        <v>48.136548700281864</v>
      </c>
      <c r="AJ17" s="316">
        <f t="shared" si="13"/>
        <v>-1656</v>
      </c>
      <c r="AK17" s="313">
        <v>1549</v>
      </c>
      <c r="AL17" s="314">
        <v>1295</v>
      </c>
      <c r="AM17" s="315">
        <f t="shared" si="14"/>
        <v>83.60232408005164</v>
      </c>
      <c r="AN17" s="316">
        <f t="shared" si="15"/>
        <v>-254</v>
      </c>
      <c r="AO17" s="313">
        <v>807</v>
      </c>
      <c r="AP17" s="317">
        <v>180</v>
      </c>
      <c r="AQ17" s="315">
        <f t="shared" si="16"/>
        <v>22.304832713754646</v>
      </c>
      <c r="AR17" s="316">
        <f t="shared" si="17"/>
        <v>-627</v>
      </c>
      <c r="AS17" s="50">
        <v>525</v>
      </c>
      <c r="AT17" s="50">
        <v>157</v>
      </c>
      <c r="AU17" s="39">
        <f t="shared" si="18"/>
        <v>29.904761904761905</v>
      </c>
      <c r="AV17" s="37">
        <f t="shared" si="19"/>
        <v>-368</v>
      </c>
      <c r="AW17" s="43">
        <f t="shared" si="20"/>
        <v>-1738</v>
      </c>
      <c r="AX17" s="44">
        <f t="shared" si="21"/>
        <v>-1381</v>
      </c>
      <c r="AY17" s="44">
        <v>2558</v>
      </c>
      <c r="AZ17" s="45">
        <v>2252</v>
      </c>
      <c r="BA17" s="53">
        <v>198</v>
      </c>
      <c r="BB17" s="53">
        <v>195</v>
      </c>
      <c r="BC17" s="47">
        <f t="shared" si="35"/>
        <v>98.5</v>
      </c>
      <c r="BD17" s="46">
        <f t="shared" si="22"/>
        <v>-3</v>
      </c>
      <c r="BE17" s="54">
        <v>1141</v>
      </c>
      <c r="BF17" s="50">
        <v>964</v>
      </c>
      <c r="BG17" s="39">
        <f t="shared" si="23"/>
        <v>84.5</v>
      </c>
      <c r="BH17" s="37">
        <f t="shared" si="24"/>
        <v>-177</v>
      </c>
      <c r="BI17" s="50">
        <v>1322</v>
      </c>
      <c r="BJ17" s="50">
        <v>1478</v>
      </c>
      <c r="BK17" s="205">
        <f t="shared" si="36"/>
        <v>111.8</v>
      </c>
      <c r="BL17" s="42">
        <f t="shared" si="37"/>
        <v>156</v>
      </c>
      <c r="BM17" s="50">
        <v>762</v>
      </c>
      <c r="BN17" s="50">
        <v>764</v>
      </c>
      <c r="BO17" s="39">
        <f t="shared" si="25"/>
        <v>100.26246719160106</v>
      </c>
      <c r="BP17" s="37">
        <f t="shared" si="26"/>
        <v>2</v>
      </c>
      <c r="BQ17" s="50">
        <v>647</v>
      </c>
      <c r="BR17" s="50">
        <v>608</v>
      </c>
      <c r="BS17" s="39">
        <f t="shared" si="27"/>
        <v>93.97217928902627</v>
      </c>
      <c r="BT17" s="37">
        <f t="shared" si="28"/>
        <v>-39</v>
      </c>
      <c r="BU17" s="55">
        <v>3281.6881258941344</v>
      </c>
      <c r="BV17" s="50">
        <v>3343.8003220611918</v>
      </c>
      <c r="BW17" s="37">
        <f t="shared" si="29"/>
        <v>62.11219616705739</v>
      </c>
      <c r="BX17" s="50">
        <v>111</v>
      </c>
      <c r="BY17" s="50">
        <v>32</v>
      </c>
      <c r="BZ17" s="39">
        <f t="shared" si="30"/>
        <v>28.8</v>
      </c>
      <c r="CA17" s="37">
        <f t="shared" si="31"/>
        <v>-79</v>
      </c>
      <c r="CB17" s="52">
        <v>4456.37</v>
      </c>
      <c r="CC17" s="52">
        <v>5079.56</v>
      </c>
      <c r="CD17" s="39">
        <f t="shared" si="38"/>
        <v>114</v>
      </c>
      <c r="CE17" s="40">
        <f t="shared" si="39"/>
        <v>623.1900000000005</v>
      </c>
      <c r="CF17" s="13"/>
    </row>
    <row r="18" spans="1:84" s="18" customFormat="1" ht="21.75" customHeight="1">
      <c r="A18" s="49" t="s">
        <v>65</v>
      </c>
      <c r="B18" s="169">
        <v>1190</v>
      </c>
      <c r="C18" s="169">
        <v>1224</v>
      </c>
      <c r="D18" s="173">
        <f t="shared" si="32"/>
        <v>102.85714285714285</v>
      </c>
      <c r="E18" s="36">
        <f t="shared" si="33"/>
        <v>34</v>
      </c>
      <c r="F18" s="50">
        <v>722</v>
      </c>
      <c r="G18" s="51">
        <v>667</v>
      </c>
      <c r="H18" s="38">
        <f t="shared" si="0"/>
        <v>92.38227146814404</v>
      </c>
      <c r="I18" s="37">
        <f t="shared" si="1"/>
        <v>-55</v>
      </c>
      <c r="J18" s="50">
        <v>310</v>
      </c>
      <c r="K18" s="50">
        <v>258</v>
      </c>
      <c r="L18" s="38">
        <f t="shared" si="2"/>
        <v>83.22580645161291</v>
      </c>
      <c r="M18" s="37">
        <f t="shared" si="3"/>
        <v>-52</v>
      </c>
      <c r="N18" s="50">
        <v>401</v>
      </c>
      <c r="O18" s="50">
        <v>408</v>
      </c>
      <c r="P18" s="38">
        <f t="shared" si="4"/>
        <v>101.74563591022444</v>
      </c>
      <c r="Q18" s="37">
        <f t="shared" si="5"/>
        <v>7</v>
      </c>
      <c r="R18" s="52">
        <v>130</v>
      </c>
      <c r="S18" s="50">
        <v>157</v>
      </c>
      <c r="T18" s="39">
        <f t="shared" si="6"/>
        <v>120.76923076923076</v>
      </c>
      <c r="U18" s="40">
        <f t="shared" si="7"/>
        <v>27</v>
      </c>
      <c r="V18" s="186">
        <v>32.4</v>
      </c>
      <c r="W18" s="186">
        <v>38.5</v>
      </c>
      <c r="X18" s="38">
        <f t="shared" si="34"/>
        <v>6.100000000000001</v>
      </c>
      <c r="Y18" s="50">
        <v>175</v>
      </c>
      <c r="Z18" s="52">
        <v>109</v>
      </c>
      <c r="AA18" s="39">
        <f t="shared" si="8"/>
        <v>62.28571428571429</v>
      </c>
      <c r="AB18" s="37">
        <f t="shared" si="9"/>
        <v>-66</v>
      </c>
      <c r="AC18" s="40"/>
      <c r="AD18" s="40"/>
      <c r="AE18" s="39" t="e">
        <f t="shared" si="10"/>
        <v>#DIV/0!</v>
      </c>
      <c r="AF18" s="40">
        <f t="shared" si="11"/>
        <v>0</v>
      </c>
      <c r="AG18" s="313">
        <v>1799</v>
      </c>
      <c r="AH18" s="314">
        <v>788</v>
      </c>
      <c r="AI18" s="315">
        <f t="shared" si="12"/>
        <v>43.80211228460256</v>
      </c>
      <c r="AJ18" s="316">
        <f t="shared" si="13"/>
        <v>-1011</v>
      </c>
      <c r="AK18" s="313">
        <v>709</v>
      </c>
      <c r="AL18" s="314">
        <v>567</v>
      </c>
      <c r="AM18" s="315">
        <f t="shared" si="14"/>
        <v>79.97179125528913</v>
      </c>
      <c r="AN18" s="316">
        <f t="shared" si="15"/>
        <v>-142</v>
      </c>
      <c r="AO18" s="313">
        <v>671</v>
      </c>
      <c r="AP18" s="317">
        <v>0</v>
      </c>
      <c r="AQ18" s="315">
        <f t="shared" si="16"/>
        <v>0</v>
      </c>
      <c r="AR18" s="316">
        <f t="shared" si="17"/>
        <v>-671</v>
      </c>
      <c r="AS18" s="50">
        <v>342</v>
      </c>
      <c r="AT18" s="50">
        <v>85</v>
      </c>
      <c r="AU18" s="39">
        <f t="shared" si="18"/>
        <v>24.853801169590643</v>
      </c>
      <c r="AV18" s="37">
        <f t="shared" si="19"/>
        <v>-257</v>
      </c>
      <c r="AW18" s="43">
        <f t="shared" si="20"/>
        <v>-2977</v>
      </c>
      <c r="AX18" s="44">
        <f t="shared" si="21"/>
        <v>-3121</v>
      </c>
      <c r="AY18" s="44">
        <v>3396</v>
      </c>
      <c r="AZ18" s="45">
        <v>3463</v>
      </c>
      <c r="BA18" s="53">
        <v>120</v>
      </c>
      <c r="BB18" s="53">
        <v>109</v>
      </c>
      <c r="BC18" s="47">
        <f t="shared" si="35"/>
        <v>90.8</v>
      </c>
      <c r="BD18" s="46">
        <f t="shared" si="22"/>
        <v>-11</v>
      </c>
      <c r="BE18" s="54">
        <v>481</v>
      </c>
      <c r="BF18" s="50">
        <v>436</v>
      </c>
      <c r="BG18" s="39">
        <f t="shared" si="23"/>
        <v>90.6</v>
      </c>
      <c r="BH18" s="37">
        <f t="shared" si="24"/>
        <v>-45</v>
      </c>
      <c r="BI18" s="50">
        <v>751</v>
      </c>
      <c r="BJ18" s="50">
        <v>718</v>
      </c>
      <c r="BK18" s="205">
        <f t="shared" si="36"/>
        <v>95.6</v>
      </c>
      <c r="BL18" s="42">
        <f t="shared" si="37"/>
        <v>-33</v>
      </c>
      <c r="BM18" s="50">
        <v>303</v>
      </c>
      <c r="BN18" s="50">
        <v>325</v>
      </c>
      <c r="BO18" s="39">
        <f t="shared" si="25"/>
        <v>107.26072607260726</v>
      </c>
      <c r="BP18" s="37">
        <f t="shared" si="26"/>
        <v>22</v>
      </c>
      <c r="BQ18" s="50">
        <v>239</v>
      </c>
      <c r="BR18" s="50">
        <v>254</v>
      </c>
      <c r="BS18" s="39">
        <f t="shared" si="27"/>
        <v>106.27615062761507</v>
      </c>
      <c r="BT18" s="37">
        <f t="shared" si="28"/>
        <v>15</v>
      </c>
      <c r="BU18" s="55">
        <v>2792.483660130719</v>
      </c>
      <c r="BV18" s="50">
        <v>3296.078431372549</v>
      </c>
      <c r="BW18" s="37">
        <f t="shared" si="29"/>
        <v>503.59477124183013</v>
      </c>
      <c r="BX18" s="50">
        <v>41</v>
      </c>
      <c r="BY18" s="50">
        <v>26</v>
      </c>
      <c r="BZ18" s="39">
        <f t="shared" si="30"/>
        <v>63.4</v>
      </c>
      <c r="CA18" s="37">
        <f t="shared" si="31"/>
        <v>-15</v>
      </c>
      <c r="CB18" s="52">
        <v>6165.59</v>
      </c>
      <c r="CC18" s="52">
        <v>4948.79</v>
      </c>
      <c r="CD18" s="39">
        <f t="shared" si="38"/>
        <v>80.3</v>
      </c>
      <c r="CE18" s="40">
        <f t="shared" si="39"/>
        <v>-1216.8000000000002</v>
      </c>
      <c r="CF18" s="13"/>
    </row>
    <row r="19" spans="1:84" s="18" customFormat="1" ht="21.75" customHeight="1">
      <c r="A19" s="49" t="s">
        <v>66</v>
      </c>
      <c r="B19" s="169">
        <v>793</v>
      </c>
      <c r="C19" s="169">
        <v>894</v>
      </c>
      <c r="D19" s="173">
        <f t="shared" si="32"/>
        <v>112.73644388398488</v>
      </c>
      <c r="E19" s="36">
        <f t="shared" si="33"/>
        <v>101</v>
      </c>
      <c r="F19" s="50">
        <v>565</v>
      </c>
      <c r="G19" s="51">
        <v>697</v>
      </c>
      <c r="H19" s="38">
        <f t="shared" si="0"/>
        <v>123.36283185840709</v>
      </c>
      <c r="I19" s="37">
        <f t="shared" si="1"/>
        <v>132</v>
      </c>
      <c r="J19" s="50">
        <v>206</v>
      </c>
      <c r="K19" s="50">
        <v>325</v>
      </c>
      <c r="L19" s="38">
        <f t="shared" si="2"/>
        <v>157.76699029126212</v>
      </c>
      <c r="M19" s="37">
        <f t="shared" si="3"/>
        <v>119</v>
      </c>
      <c r="N19" s="50">
        <v>337</v>
      </c>
      <c r="O19" s="50">
        <v>372</v>
      </c>
      <c r="P19" s="38">
        <f t="shared" si="4"/>
        <v>110.38575667655786</v>
      </c>
      <c r="Q19" s="37">
        <f t="shared" si="5"/>
        <v>35</v>
      </c>
      <c r="R19" s="52">
        <v>168</v>
      </c>
      <c r="S19" s="50">
        <v>155</v>
      </c>
      <c r="T19" s="39">
        <f t="shared" si="6"/>
        <v>92.26190476190477</v>
      </c>
      <c r="U19" s="40">
        <f t="shared" si="7"/>
        <v>-13</v>
      </c>
      <c r="V19" s="186">
        <v>49.9</v>
      </c>
      <c r="W19" s="186">
        <v>41.7</v>
      </c>
      <c r="X19" s="38">
        <f t="shared" si="34"/>
        <v>-8.199999999999996</v>
      </c>
      <c r="Y19" s="50">
        <v>112</v>
      </c>
      <c r="Z19" s="52">
        <v>119</v>
      </c>
      <c r="AA19" s="39">
        <f t="shared" si="8"/>
        <v>106.25</v>
      </c>
      <c r="AB19" s="37">
        <f t="shared" si="9"/>
        <v>7</v>
      </c>
      <c r="AC19" s="40"/>
      <c r="AD19" s="40"/>
      <c r="AE19" s="39" t="e">
        <f t="shared" si="10"/>
        <v>#DIV/0!</v>
      </c>
      <c r="AF19" s="40">
        <f t="shared" si="11"/>
        <v>0</v>
      </c>
      <c r="AG19" s="313">
        <v>3149</v>
      </c>
      <c r="AH19" s="314">
        <v>1306</v>
      </c>
      <c r="AI19" s="315">
        <f t="shared" si="12"/>
        <v>41.473483645601775</v>
      </c>
      <c r="AJ19" s="316">
        <f t="shared" si="13"/>
        <v>-1843</v>
      </c>
      <c r="AK19" s="313">
        <v>562</v>
      </c>
      <c r="AL19" s="314">
        <v>680</v>
      </c>
      <c r="AM19" s="315">
        <f t="shared" si="14"/>
        <v>120.9964412811388</v>
      </c>
      <c r="AN19" s="316">
        <f t="shared" si="15"/>
        <v>118</v>
      </c>
      <c r="AO19" s="313">
        <v>2073</v>
      </c>
      <c r="AP19" s="317">
        <v>414</v>
      </c>
      <c r="AQ19" s="315">
        <f t="shared" si="16"/>
        <v>19.971056439942114</v>
      </c>
      <c r="AR19" s="316">
        <f t="shared" si="17"/>
        <v>-1659</v>
      </c>
      <c r="AS19" s="50">
        <v>141</v>
      </c>
      <c r="AT19" s="50">
        <v>91</v>
      </c>
      <c r="AU19" s="39">
        <f t="shared" si="18"/>
        <v>64.53900709219859</v>
      </c>
      <c r="AV19" s="37">
        <f t="shared" si="19"/>
        <v>-50</v>
      </c>
      <c r="AW19" s="43">
        <f t="shared" si="20"/>
        <v>-4271</v>
      </c>
      <c r="AX19" s="44">
        <f t="shared" si="21"/>
        <v>-4241</v>
      </c>
      <c r="AY19" s="44">
        <v>4563</v>
      </c>
      <c r="AZ19" s="45">
        <v>4514</v>
      </c>
      <c r="BA19" s="53">
        <v>106</v>
      </c>
      <c r="BB19" s="53">
        <v>90</v>
      </c>
      <c r="BC19" s="47">
        <f t="shared" si="35"/>
        <v>84.9</v>
      </c>
      <c r="BD19" s="46">
        <f t="shared" si="22"/>
        <v>-16</v>
      </c>
      <c r="BE19" s="54">
        <v>370</v>
      </c>
      <c r="BF19" s="50">
        <v>381</v>
      </c>
      <c r="BG19" s="39">
        <f t="shared" si="23"/>
        <v>103</v>
      </c>
      <c r="BH19" s="37">
        <f t="shared" si="24"/>
        <v>11</v>
      </c>
      <c r="BI19" s="50">
        <v>308</v>
      </c>
      <c r="BJ19" s="50">
        <v>499</v>
      </c>
      <c r="BK19" s="205">
        <f t="shared" si="36"/>
        <v>162</v>
      </c>
      <c r="BL19" s="42">
        <f t="shared" si="37"/>
        <v>191</v>
      </c>
      <c r="BM19" s="50">
        <v>273</v>
      </c>
      <c r="BN19" s="50">
        <v>424</v>
      </c>
      <c r="BO19" s="39">
        <f t="shared" si="25"/>
        <v>155.31135531135533</v>
      </c>
      <c r="BP19" s="37">
        <f t="shared" si="26"/>
        <v>151</v>
      </c>
      <c r="BQ19" s="50">
        <v>210</v>
      </c>
      <c r="BR19" s="50">
        <v>342</v>
      </c>
      <c r="BS19" s="39">
        <f t="shared" si="27"/>
        <v>162.85714285714286</v>
      </c>
      <c r="BT19" s="37">
        <f t="shared" si="28"/>
        <v>132</v>
      </c>
      <c r="BU19" s="55">
        <v>2794.84126984127</v>
      </c>
      <c r="BV19" s="50">
        <v>3596.765498652291</v>
      </c>
      <c r="BW19" s="37">
        <f t="shared" si="29"/>
        <v>801.9242288110213</v>
      </c>
      <c r="BX19" s="50">
        <v>11</v>
      </c>
      <c r="BY19" s="50">
        <v>15</v>
      </c>
      <c r="BZ19" s="39">
        <f t="shared" si="30"/>
        <v>136.4</v>
      </c>
      <c r="CA19" s="37">
        <f t="shared" si="31"/>
        <v>4</v>
      </c>
      <c r="CB19" s="52">
        <v>4586.36</v>
      </c>
      <c r="CC19" s="52">
        <v>5922.8</v>
      </c>
      <c r="CD19" s="39">
        <f t="shared" si="38"/>
        <v>129.1</v>
      </c>
      <c r="CE19" s="40">
        <f t="shared" si="39"/>
        <v>1336.4400000000005</v>
      </c>
      <c r="CF19" s="13"/>
    </row>
    <row r="20" spans="1:84" s="57" customFormat="1" ht="21.75" customHeight="1">
      <c r="A20" s="56" t="s">
        <v>67</v>
      </c>
      <c r="B20" s="206">
        <v>1264</v>
      </c>
      <c r="C20" s="206">
        <v>1596</v>
      </c>
      <c r="D20" s="173">
        <f t="shared" si="32"/>
        <v>126.26582278481013</v>
      </c>
      <c r="E20" s="36">
        <f t="shared" si="33"/>
        <v>332</v>
      </c>
      <c r="F20" s="50">
        <v>1062</v>
      </c>
      <c r="G20" s="51">
        <v>1306</v>
      </c>
      <c r="H20" s="38">
        <f t="shared" si="0"/>
        <v>122.97551789077212</v>
      </c>
      <c r="I20" s="37">
        <f t="shared" si="1"/>
        <v>244</v>
      </c>
      <c r="J20" s="50">
        <v>525</v>
      </c>
      <c r="K20" s="50">
        <v>654</v>
      </c>
      <c r="L20" s="38">
        <f t="shared" si="2"/>
        <v>124.57142857142858</v>
      </c>
      <c r="M20" s="37">
        <f t="shared" si="3"/>
        <v>129</v>
      </c>
      <c r="N20" s="50">
        <v>382</v>
      </c>
      <c r="O20" s="50">
        <v>473</v>
      </c>
      <c r="P20" s="38">
        <f t="shared" si="4"/>
        <v>123.82198952879581</v>
      </c>
      <c r="Q20" s="37">
        <f t="shared" si="5"/>
        <v>91</v>
      </c>
      <c r="R20" s="52">
        <v>157</v>
      </c>
      <c r="S20" s="50">
        <v>216</v>
      </c>
      <c r="T20" s="39">
        <f t="shared" si="6"/>
        <v>137.5796178343949</v>
      </c>
      <c r="U20" s="40">
        <f t="shared" si="7"/>
        <v>59</v>
      </c>
      <c r="V20" s="186">
        <v>41.1</v>
      </c>
      <c r="W20" s="186">
        <v>45.7</v>
      </c>
      <c r="X20" s="38">
        <f t="shared" si="34"/>
        <v>4.600000000000001</v>
      </c>
      <c r="Y20" s="50">
        <v>56</v>
      </c>
      <c r="Z20" s="52">
        <v>40</v>
      </c>
      <c r="AA20" s="39">
        <f t="shared" si="8"/>
        <v>71.42857142857143</v>
      </c>
      <c r="AB20" s="37">
        <f t="shared" si="9"/>
        <v>-16</v>
      </c>
      <c r="AC20" s="40"/>
      <c r="AD20" s="40"/>
      <c r="AE20" s="39" t="e">
        <f t="shared" si="10"/>
        <v>#DIV/0!</v>
      </c>
      <c r="AF20" s="40" t="s">
        <v>4</v>
      </c>
      <c r="AG20" s="313">
        <v>1504</v>
      </c>
      <c r="AH20" s="314">
        <v>1427</v>
      </c>
      <c r="AI20" s="315">
        <f t="shared" si="12"/>
        <v>94.88031914893617</v>
      </c>
      <c r="AJ20" s="316">
        <f t="shared" si="13"/>
        <v>-77</v>
      </c>
      <c r="AK20" s="313">
        <v>1009</v>
      </c>
      <c r="AL20" s="314">
        <v>1150</v>
      </c>
      <c r="AM20" s="315">
        <f t="shared" si="14"/>
        <v>113.97423191278493</v>
      </c>
      <c r="AN20" s="316">
        <f t="shared" si="15"/>
        <v>141</v>
      </c>
      <c r="AO20" s="313">
        <v>312</v>
      </c>
      <c r="AP20" s="317">
        <v>50</v>
      </c>
      <c r="AQ20" s="315">
        <f t="shared" si="16"/>
        <v>16.025641025641026</v>
      </c>
      <c r="AR20" s="316">
        <f t="shared" si="17"/>
        <v>-262</v>
      </c>
      <c r="AS20" s="50">
        <v>216</v>
      </c>
      <c r="AT20" s="50">
        <v>134</v>
      </c>
      <c r="AU20" s="39">
        <f t="shared" si="18"/>
        <v>62.03703703703704</v>
      </c>
      <c r="AV20" s="37">
        <f t="shared" si="19"/>
        <v>-82</v>
      </c>
      <c r="AW20" s="43">
        <f t="shared" si="20"/>
        <v>-1897</v>
      </c>
      <c r="AX20" s="44">
        <f t="shared" si="21"/>
        <v>-2352</v>
      </c>
      <c r="AY20" s="44">
        <v>2397</v>
      </c>
      <c r="AZ20" s="45">
        <v>2796</v>
      </c>
      <c r="BA20" s="53">
        <v>122</v>
      </c>
      <c r="BB20" s="53">
        <v>114</v>
      </c>
      <c r="BC20" s="47">
        <f t="shared" si="35"/>
        <v>93.4</v>
      </c>
      <c r="BD20" s="46">
        <f t="shared" si="22"/>
        <v>-8</v>
      </c>
      <c r="BE20" s="54">
        <v>500</v>
      </c>
      <c r="BF20" s="50">
        <v>436</v>
      </c>
      <c r="BG20" s="39">
        <f t="shared" si="23"/>
        <v>87.2</v>
      </c>
      <c r="BH20" s="37">
        <f t="shared" si="24"/>
        <v>-64</v>
      </c>
      <c r="BI20" s="50">
        <v>615</v>
      </c>
      <c r="BJ20" s="50">
        <v>919</v>
      </c>
      <c r="BK20" s="205">
        <f t="shared" si="36"/>
        <v>149.4</v>
      </c>
      <c r="BL20" s="42">
        <f t="shared" si="37"/>
        <v>304</v>
      </c>
      <c r="BM20" s="50">
        <v>562</v>
      </c>
      <c r="BN20" s="50">
        <v>862</v>
      </c>
      <c r="BO20" s="39">
        <f t="shared" si="25"/>
        <v>153.38078291814946</v>
      </c>
      <c r="BP20" s="37">
        <f t="shared" si="26"/>
        <v>300</v>
      </c>
      <c r="BQ20" s="50">
        <v>424</v>
      </c>
      <c r="BR20" s="50">
        <v>700</v>
      </c>
      <c r="BS20" s="39">
        <f t="shared" si="27"/>
        <v>165.0943396226415</v>
      </c>
      <c r="BT20" s="37">
        <f t="shared" si="28"/>
        <v>276</v>
      </c>
      <c r="BU20" s="55">
        <v>2691.647331786543</v>
      </c>
      <c r="BV20" s="50">
        <v>4080.9448818897636</v>
      </c>
      <c r="BW20" s="37">
        <f t="shared" si="29"/>
        <v>1389.2975501032206</v>
      </c>
      <c r="BX20" s="50">
        <v>55</v>
      </c>
      <c r="BY20" s="50">
        <v>8</v>
      </c>
      <c r="BZ20" s="39">
        <f t="shared" si="30"/>
        <v>14.5</v>
      </c>
      <c r="CA20" s="37">
        <f t="shared" si="31"/>
        <v>-47</v>
      </c>
      <c r="CB20" s="52">
        <v>4582.51</v>
      </c>
      <c r="CC20" s="52">
        <v>5896.13</v>
      </c>
      <c r="CD20" s="39">
        <f t="shared" si="38"/>
        <v>128.7</v>
      </c>
      <c r="CE20" s="40">
        <f t="shared" si="39"/>
        <v>1313.62</v>
      </c>
      <c r="CF20" s="13"/>
    </row>
    <row r="21" spans="1:84" s="18" customFormat="1" ht="21.75" customHeight="1">
      <c r="A21" s="49" t="s">
        <v>68</v>
      </c>
      <c r="B21" s="169">
        <v>1411</v>
      </c>
      <c r="C21" s="169">
        <v>1467</v>
      </c>
      <c r="D21" s="173">
        <f t="shared" si="32"/>
        <v>103.96881644223954</v>
      </c>
      <c r="E21" s="36">
        <f t="shared" si="33"/>
        <v>56</v>
      </c>
      <c r="F21" s="50">
        <v>1272</v>
      </c>
      <c r="G21" s="51">
        <v>1315</v>
      </c>
      <c r="H21" s="38">
        <f t="shared" si="0"/>
        <v>103.38050314465409</v>
      </c>
      <c r="I21" s="37">
        <f t="shared" si="1"/>
        <v>43</v>
      </c>
      <c r="J21" s="50">
        <v>361</v>
      </c>
      <c r="K21" s="50">
        <v>454</v>
      </c>
      <c r="L21" s="38">
        <f t="shared" si="2"/>
        <v>125.76177285318559</v>
      </c>
      <c r="M21" s="37">
        <f t="shared" si="3"/>
        <v>93</v>
      </c>
      <c r="N21" s="50">
        <v>893</v>
      </c>
      <c r="O21" s="50">
        <v>743</v>
      </c>
      <c r="P21" s="38">
        <f t="shared" si="4"/>
        <v>83.2026875699888</v>
      </c>
      <c r="Q21" s="37">
        <f t="shared" si="5"/>
        <v>-150</v>
      </c>
      <c r="R21" s="52">
        <v>111</v>
      </c>
      <c r="S21" s="50">
        <v>109</v>
      </c>
      <c r="T21" s="39">
        <f t="shared" si="6"/>
        <v>98.1981981981982</v>
      </c>
      <c r="U21" s="40">
        <f t="shared" si="7"/>
        <v>-2</v>
      </c>
      <c r="V21" s="186">
        <v>12.4</v>
      </c>
      <c r="W21" s="186">
        <v>14.7</v>
      </c>
      <c r="X21" s="38">
        <f t="shared" si="34"/>
        <v>2.299999999999999</v>
      </c>
      <c r="Y21" s="50">
        <v>342</v>
      </c>
      <c r="Z21" s="52">
        <v>211</v>
      </c>
      <c r="AA21" s="39">
        <f t="shared" si="8"/>
        <v>61.69590643274854</v>
      </c>
      <c r="AB21" s="37">
        <f t="shared" si="9"/>
        <v>-131</v>
      </c>
      <c r="AC21" s="40"/>
      <c r="AD21" s="40"/>
      <c r="AE21" s="39" t="e">
        <f t="shared" si="10"/>
        <v>#DIV/0!</v>
      </c>
      <c r="AF21" s="40">
        <f aca="true" t="shared" si="40" ref="AF21:AF34">AD21-AC21</f>
        <v>0</v>
      </c>
      <c r="AG21" s="313">
        <v>1622</v>
      </c>
      <c r="AH21" s="314">
        <v>958</v>
      </c>
      <c r="AI21" s="315">
        <f t="shared" si="12"/>
        <v>59.06288532675708</v>
      </c>
      <c r="AJ21" s="316">
        <f t="shared" si="13"/>
        <v>-664</v>
      </c>
      <c r="AK21" s="313">
        <v>1206</v>
      </c>
      <c r="AL21" s="314">
        <v>878</v>
      </c>
      <c r="AM21" s="315">
        <f t="shared" si="14"/>
        <v>72.80265339966833</v>
      </c>
      <c r="AN21" s="316">
        <f t="shared" si="15"/>
        <v>-328</v>
      </c>
      <c r="AO21" s="313">
        <v>242</v>
      </c>
      <c r="AP21" s="317">
        <v>8</v>
      </c>
      <c r="AQ21" s="315">
        <f t="shared" si="16"/>
        <v>3.3057851239669422</v>
      </c>
      <c r="AR21" s="316">
        <f t="shared" si="17"/>
        <v>-234</v>
      </c>
      <c r="AS21" s="50">
        <v>401</v>
      </c>
      <c r="AT21" s="50">
        <v>61</v>
      </c>
      <c r="AU21" s="39">
        <f t="shared" si="18"/>
        <v>15.211970074812967</v>
      </c>
      <c r="AV21" s="37">
        <f t="shared" si="19"/>
        <v>-340</v>
      </c>
      <c r="AW21" s="43">
        <f t="shared" si="20"/>
        <v>-4431</v>
      </c>
      <c r="AX21" s="44">
        <f t="shared" si="21"/>
        <v>-4011</v>
      </c>
      <c r="AY21" s="44">
        <v>5375</v>
      </c>
      <c r="AZ21" s="45">
        <v>4751</v>
      </c>
      <c r="BA21" s="53">
        <v>117</v>
      </c>
      <c r="BB21" s="53">
        <v>123</v>
      </c>
      <c r="BC21" s="47">
        <f t="shared" si="35"/>
        <v>105.1</v>
      </c>
      <c r="BD21" s="46">
        <f t="shared" si="22"/>
        <v>6</v>
      </c>
      <c r="BE21" s="54">
        <v>1152</v>
      </c>
      <c r="BF21" s="50">
        <v>829</v>
      </c>
      <c r="BG21" s="39">
        <f t="shared" si="23"/>
        <v>72</v>
      </c>
      <c r="BH21" s="37">
        <f t="shared" si="24"/>
        <v>-323</v>
      </c>
      <c r="BI21" s="50">
        <v>348</v>
      </c>
      <c r="BJ21" s="50">
        <v>604</v>
      </c>
      <c r="BK21" s="205">
        <f t="shared" si="36"/>
        <v>173.6</v>
      </c>
      <c r="BL21" s="42">
        <f t="shared" si="37"/>
        <v>256</v>
      </c>
      <c r="BM21" s="50">
        <v>328</v>
      </c>
      <c r="BN21" s="50">
        <v>575</v>
      </c>
      <c r="BO21" s="39">
        <f t="shared" si="25"/>
        <v>175.30487804878047</v>
      </c>
      <c r="BP21" s="37">
        <f t="shared" si="26"/>
        <v>247</v>
      </c>
      <c r="BQ21" s="50">
        <v>286</v>
      </c>
      <c r="BR21" s="50">
        <v>514</v>
      </c>
      <c r="BS21" s="39">
        <f t="shared" si="27"/>
        <v>179.72027972027973</v>
      </c>
      <c r="BT21" s="37">
        <f t="shared" si="28"/>
        <v>228</v>
      </c>
      <c r="BU21" s="55">
        <v>3673.618090452261</v>
      </c>
      <c r="BV21" s="50">
        <v>4316.4658634538155</v>
      </c>
      <c r="BW21" s="37">
        <f t="shared" si="29"/>
        <v>642.8477730015543</v>
      </c>
      <c r="BX21" s="50">
        <v>35</v>
      </c>
      <c r="BY21" s="50">
        <v>34</v>
      </c>
      <c r="BZ21" s="39">
        <f t="shared" si="30"/>
        <v>97.1</v>
      </c>
      <c r="CA21" s="37">
        <f t="shared" si="31"/>
        <v>-1</v>
      </c>
      <c r="CB21" s="52">
        <v>5594.06</v>
      </c>
      <c r="CC21" s="52">
        <v>5717.29</v>
      </c>
      <c r="CD21" s="39">
        <f t="shared" si="38"/>
        <v>102.2</v>
      </c>
      <c r="CE21" s="40">
        <f t="shared" si="39"/>
        <v>123.22999999999956</v>
      </c>
      <c r="CF21" s="13"/>
    </row>
    <row r="22" spans="1:84" s="18" customFormat="1" ht="21.75" customHeight="1">
      <c r="A22" s="49" t="s">
        <v>69</v>
      </c>
      <c r="B22" s="169">
        <v>3679</v>
      </c>
      <c r="C22" s="169">
        <v>2162</v>
      </c>
      <c r="D22" s="173">
        <f t="shared" si="32"/>
        <v>58.765969013318845</v>
      </c>
      <c r="E22" s="36">
        <f t="shared" si="33"/>
        <v>-1517</v>
      </c>
      <c r="F22" s="50">
        <v>1835</v>
      </c>
      <c r="G22" s="51">
        <v>1787</v>
      </c>
      <c r="H22" s="38">
        <f t="shared" si="0"/>
        <v>97.3841961852861</v>
      </c>
      <c r="I22" s="37">
        <f t="shared" si="1"/>
        <v>-48</v>
      </c>
      <c r="J22" s="50">
        <v>502</v>
      </c>
      <c r="K22" s="50">
        <v>482</v>
      </c>
      <c r="L22" s="38">
        <f t="shared" si="2"/>
        <v>96.01593625498009</v>
      </c>
      <c r="M22" s="37">
        <f t="shared" si="3"/>
        <v>-20</v>
      </c>
      <c r="N22" s="50">
        <v>1425</v>
      </c>
      <c r="O22" s="50">
        <v>1117</v>
      </c>
      <c r="P22" s="38">
        <f t="shared" si="4"/>
        <v>78.3859649122807</v>
      </c>
      <c r="Q22" s="37">
        <f t="shared" si="5"/>
        <v>-308</v>
      </c>
      <c r="R22" s="52">
        <v>312</v>
      </c>
      <c r="S22" s="50">
        <v>265</v>
      </c>
      <c r="T22" s="39">
        <f t="shared" si="6"/>
        <v>84.93589743589743</v>
      </c>
      <c r="U22" s="40">
        <f t="shared" si="7"/>
        <v>-47</v>
      </c>
      <c r="V22" s="186">
        <v>21.9</v>
      </c>
      <c r="W22" s="186">
        <v>23.7</v>
      </c>
      <c r="X22" s="38">
        <f t="shared" si="34"/>
        <v>1.8000000000000007</v>
      </c>
      <c r="Y22" s="50">
        <v>462</v>
      </c>
      <c r="Z22" s="52">
        <v>310</v>
      </c>
      <c r="AA22" s="39">
        <f t="shared" si="8"/>
        <v>67.09956709956711</v>
      </c>
      <c r="AB22" s="37">
        <f t="shared" si="9"/>
        <v>-152</v>
      </c>
      <c r="AC22" s="40"/>
      <c r="AD22" s="40"/>
      <c r="AE22" s="39" t="e">
        <f t="shared" si="10"/>
        <v>#DIV/0!</v>
      </c>
      <c r="AF22" s="40">
        <f t="shared" si="40"/>
        <v>0</v>
      </c>
      <c r="AG22" s="313">
        <v>4690</v>
      </c>
      <c r="AH22" s="314">
        <v>1759</v>
      </c>
      <c r="AI22" s="315">
        <f t="shared" si="12"/>
        <v>37.50533049040512</v>
      </c>
      <c r="AJ22" s="316">
        <f t="shared" si="13"/>
        <v>-2931</v>
      </c>
      <c r="AK22" s="313">
        <v>1805</v>
      </c>
      <c r="AL22" s="314">
        <v>1695</v>
      </c>
      <c r="AM22" s="315">
        <f t="shared" si="14"/>
        <v>93.90581717451524</v>
      </c>
      <c r="AN22" s="316">
        <f t="shared" si="15"/>
        <v>-110</v>
      </c>
      <c r="AO22" s="313">
        <v>2577</v>
      </c>
      <c r="AP22" s="317">
        <v>48</v>
      </c>
      <c r="AQ22" s="315">
        <f t="shared" si="16"/>
        <v>1.8626309662398137</v>
      </c>
      <c r="AR22" s="316">
        <f t="shared" si="17"/>
        <v>-2529</v>
      </c>
      <c r="AS22" s="50">
        <v>813</v>
      </c>
      <c r="AT22" s="50">
        <v>140</v>
      </c>
      <c r="AU22" s="39">
        <f t="shared" si="18"/>
        <v>17.22017220172202</v>
      </c>
      <c r="AV22" s="37">
        <f t="shared" si="19"/>
        <v>-673</v>
      </c>
      <c r="AW22" s="43">
        <f t="shared" si="20"/>
        <v>-2427</v>
      </c>
      <c r="AX22" s="44">
        <f t="shared" si="21"/>
        <v>-2522</v>
      </c>
      <c r="AY22" s="44">
        <v>3773</v>
      </c>
      <c r="AZ22" s="45">
        <v>3588</v>
      </c>
      <c r="BA22" s="53">
        <v>160</v>
      </c>
      <c r="BB22" s="53">
        <v>151</v>
      </c>
      <c r="BC22" s="47">
        <f t="shared" si="35"/>
        <v>94.4</v>
      </c>
      <c r="BD22" s="46">
        <f t="shared" si="22"/>
        <v>-9</v>
      </c>
      <c r="BE22" s="54">
        <v>1683</v>
      </c>
      <c r="BF22" s="50">
        <v>1201</v>
      </c>
      <c r="BG22" s="39">
        <f t="shared" si="23"/>
        <v>71.4</v>
      </c>
      <c r="BH22" s="37">
        <f t="shared" si="24"/>
        <v>-482</v>
      </c>
      <c r="BI22" s="50">
        <v>1773</v>
      </c>
      <c r="BJ22" s="50">
        <v>786</v>
      </c>
      <c r="BK22" s="205">
        <f t="shared" si="36"/>
        <v>44.3</v>
      </c>
      <c r="BL22" s="42">
        <f t="shared" si="37"/>
        <v>-987</v>
      </c>
      <c r="BM22" s="50">
        <v>489</v>
      </c>
      <c r="BN22" s="50">
        <v>721</v>
      </c>
      <c r="BO22" s="39">
        <f t="shared" si="25"/>
        <v>147.44376278118608</v>
      </c>
      <c r="BP22" s="37">
        <f t="shared" si="26"/>
        <v>232</v>
      </c>
      <c r="BQ22" s="50">
        <v>464</v>
      </c>
      <c r="BR22" s="50">
        <v>660</v>
      </c>
      <c r="BS22" s="39">
        <f t="shared" si="27"/>
        <v>142.24137931034483</v>
      </c>
      <c r="BT22" s="37">
        <f t="shared" si="28"/>
        <v>196</v>
      </c>
      <c r="BU22" s="55">
        <v>3584.94623655914</v>
      </c>
      <c r="BV22" s="50">
        <v>3784.0974212034384</v>
      </c>
      <c r="BW22" s="37">
        <f t="shared" si="29"/>
        <v>199.1511846442986</v>
      </c>
      <c r="BX22" s="50">
        <v>130</v>
      </c>
      <c r="BY22" s="50">
        <v>100</v>
      </c>
      <c r="BZ22" s="39">
        <f t="shared" si="30"/>
        <v>76.9</v>
      </c>
      <c r="CA22" s="37">
        <f t="shared" si="31"/>
        <v>-30</v>
      </c>
      <c r="CB22" s="52">
        <v>4436.39</v>
      </c>
      <c r="CC22" s="52">
        <v>4949.42</v>
      </c>
      <c r="CD22" s="39">
        <f t="shared" si="38"/>
        <v>111.6</v>
      </c>
      <c r="CE22" s="40">
        <f t="shared" si="39"/>
        <v>513.0299999999997</v>
      </c>
      <c r="CF22" s="13"/>
    </row>
    <row r="23" spans="1:84" s="18" customFormat="1" ht="21.75" customHeight="1">
      <c r="A23" s="49" t="s">
        <v>70</v>
      </c>
      <c r="B23" s="169">
        <v>1916</v>
      </c>
      <c r="C23" s="169">
        <v>2075</v>
      </c>
      <c r="D23" s="173">
        <f t="shared" si="32"/>
        <v>108.29853862212944</v>
      </c>
      <c r="E23" s="36">
        <f t="shared" si="33"/>
        <v>159</v>
      </c>
      <c r="F23" s="50">
        <v>1524</v>
      </c>
      <c r="G23" s="51">
        <v>1625</v>
      </c>
      <c r="H23" s="38">
        <f t="shared" si="0"/>
        <v>106.62729658792651</v>
      </c>
      <c r="I23" s="37">
        <f t="shared" si="1"/>
        <v>101</v>
      </c>
      <c r="J23" s="50">
        <v>503</v>
      </c>
      <c r="K23" s="50">
        <v>444</v>
      </c>
      <c r="L23" s="38">
        <f t="shared" si="2"/>
        <v>88.27037773359841</v>
      </c>
      <c r="M23" s="37">
        <f t="shared" si="3"/>
        <v>-59</v>
      </c>
      <c r="N23" s="50">
        <v>398</v>
      </c>
      <c r="O23" s="50">
        <v>374</v>
      </c>
      <c r="P23" s="38">
        <f t="shared" si="4"/>
        <v>93.96984924623115</v>
      </c>
      <c r="Q23" s="37">
        <f t="shared" si="5"/>
        <v>-24</v>
      </c>
      <c r="R23" s="52">
        <v>57</v>
      </c>
      <c r="S23" s="50">
        <v>28</v>
      </c>
      <c r="T23" s="39">
        <f t="shared" si="6"/>
        <v>49.122807017543856</v>
      </c>
      <c r="U23" s="40">
        <f t="shared" si="7"/>
        <v>-29</v>
      </c>
      <c r="V23" s="186">
        <v>14.3</v>
      </c>
      <c r="W23" s="186">
        <v>7.5</v>
      </c>
      <c r="X23" s="38">
        <f t="shared" si="34"/>
        <v>-6.800000000000001</v>
      </c>
      <c r="Y23" s="50">
        <v>115</v>
      </c>
      <c r="Z23" s="52">
        <v>29</v>
      </c>
      <c r="AA23" s="39">
        <f t="shared" si="8"/>
        <v>25.217391304347824</v>
      </c>
      <c r="AB23" s="37">
        <f t="shared" si="9"/>
        <v>-86</v>
      </c>
      <c r="AC23" s="40"/>
      <c r="AD23" s="40"/>
      <c r="AE23" s="39" t="e">
        <f t="shared" si="10"/>
        <v>#DIV/0!</v>
      </c>
      <c r="AF23" s="40">
        <f t="shared" si="40"/>
        <v>0</v>
      </c>
      <c r="AG23" s="313">
        <v>2120</v>
      </c>
      <c r="AH23" s="314">
        <v>1477</v>
      </c>
      <c r="AI23" s="315">
        <f t="shared" si="12"/>
        <v>69.66981132075472</v>
      </c>
      <c r="AJ23" s="316">
        <f t="shared" si="13"/>
        <v>-643</v>
      </c>
      <c r="AK23" s="313">
        <v>1416</v>
      </c>
      <c r="AL23" s="314">
        <v>1218</v>
      </c>
      <c r="AM23" s="315">
        <f t="shared" si="14"/>
        <v>86.01694915254238</v>
      </c>
      <c r="AN23" s="316">
        <f t="shared" si="15"/>
        <v>-198</v>
      </c>
      <c r="AO23" s="313">
        <v>569</v>
      </c>
      <c r="AP23" s="317">
        <v>185</v>
      </c>
      <c r="AQ23" s="315">
        <f t="shared" si="16"/>
        <v>32.51318101933216</v>
      </c>
      <c r="AR23" s="316">
        <f t="shared" si="17"/>
        <v>-384</v>
      </c>
      <c r="AS23" s="50">
        <v>139</v>
      </c>
      <c r="AT23" s="50">
        <v>133</v>
      </c>
      <c r="AU23" s="39">
        <f t="shared" si="18"/>
        <v>95.68345323741008</v>
      </c>
      <c r="AV23" s="37">
        <f t="shared" si="19"/>
        <v>-6</v>
      </c>
      <c r="AW23" s="43">
        <f t="shared" si="20"/>
        <v>-4625</v>
      </c>
      <c r="AX23" s="44">
        <f t="shared" si="21"/>
        <v>-4097</v>
      </c>
      <c r="AY23" s="44">
        <v>5273</v>
      </c>
      <c r="AZ23" s="45">
        <v>4674</v>
      </c>
      <c r="BA23" s="53">
        <v>82</v>
      </c>
      <c r="BB23" s="53">
        <v>85</v>
      </c>
      <c r="BC23" s="47">
        <f t="shared" si="35"/>
        <v>103.7</v>
      </c>
      <c r="BD23" s="46">
        <f t="shared" si="22"/>
        <v>3</v>
      </c>
      <c r="BE23" s="54">
        <v>528</v>
      </c>
      <c r="BF23" s="50">
        <v>518</v>
      </c>
      <c r="BG23" s="39">
        <f t="shared" si="23"/>
        <v>98.1</v>
      </c>
      <c r="BH23" s="37">
        <f t="shared" si="24"/>
        <v>-10</v>
      </c>
      <c r="BI23" s="50">
        <v>1266</v>
      </c>
      <c r="BJ23" s="50">
        <v>1493</v>
      </c>
      <c r="BK23" s="205">
        <f t="shared" si="36"/>
        <v>117.9</v>
      </c>
      <c r="BL23" s="42">
        <f t="shared" si="37"/>
        <v>227</v>
      </c>
      <c r="BM23" s="50">
        <v>876</v>
      </c>
      <c r="BN23" s="50">
        <v>1048</v>
      </c>
      <c r="BO23" s="39">
        <f t="shared" si="25"/>
        <v>119.63470319634703</v>
      </c>
      <c r="BP23" s="37">
        <f t="shared" si="26"/>
        <v>172</v>
      </c>
      <c r="BQ23" s="50">
        <v>740</v>
      </c>
      <c r="BR23" s="50">
        <v>903</v>
      </c>
      <c r="BS23" s="39">
        <f t="shared" si="27"/>
        <v>122.02702702702703</v>
      </c>
      <c r="BT23" s="37">
        <f t="shared" si="28"/>
        <v>163</v>
      </c>
      <c r="BU23" s="55">
        <v>2665.4117647058824</v>
      </c>
      <c r="BV23" s="50">
        <v>3413.172966781214</v>
      </c>
      <c r="BW23" s="37">
        <f t="shared" si="29"/>
        <v>747.7612020753318</v>
      </c>
      <c r="BX23" s="50">
        <v>111</v>
      </c>
      <c r="BY23" s="50">
        <v>156</v>
      </c>
      <c r="BZ23" s="39">
        <f t="shared" si="30"/>
        <v>140.5</v>
      </c>
      <c r="CA23" s="37">
        <f t="shared" si="31"/>
        <v>45</v>
      </c>
      <c r="CB23" s="52">
        <v>5319.5</v>
      </c>
      <c r="CC23" s="52">
        <v>6724.29</v>
      </c>
      <c r="CD23" s="39">
        <f t="shared" si="38"/>
        <v>126.4</v>
      </c>
      <c r="CE23" s="40">
        <f t="shared" si="39"/>
        <v>1404.79</v>
      </c>
      <c r="CF23" s="13"/>
    </row>
    <row r="24" spans="1:84" s="18" customFormat="1" ht="21.75" customHeight="1">
      <c r="A24" s="49" t="s">
        <v>71</v>
      </c>
      <c r="B24" s="169">
        <v>2496</v>
      </c>
      <c r="C24" s="169">
        <v>2636</v>
      </c>
      <c r="D24" s="173">
        <f t="shared" si="32"/>
        <v>105.60897435897436</v>
      </c>
      <c r="E24" s="36">
        <f t="shared" si="33"/>
        <v>140</v>
      </c>
      <c r="F24" s="50">
        <v>877</v>
      </c>
      <c r="G24" s="51">
        <v>1066</v>
      </c>
      <c r="H24" s="38">
        <f t="shared" si="0"/>
        <v>121.55074116305586</v>
      </c>
      <c r="I24" s="37">
        <f t="shared" si="1"/>
        <v>189</v>
      </c>
      <c r="J24" s="50">
        <v>424</v>
      </c>
      <c r="K24" s="50">
        <v>497</v>
      </c>
      <c r="L24" s="38">
        <f t="shared" si="2"/>
        <v>117.21698113207549</v>
      </c>
      <c r="M24" s="37">
        <f t="shared" si="3"/>
        <v>73</v>
      </c>
      <c r="N24" s="50">
        <v>468</v>
      </c>
      <c r="O24" s="50">
        <v>527</v>
      </c>
      <c r="P24" s="38">
        <f t="shared" si="4"/>
        <v>112.6068376068376</v>
      </c>
      <c r="Q24" s="37">
        <f t="shared" si="5"/>
        <v>59</v>
      </c>
      <c r="R24" s="52">
        <v>188</v>
      </c>
      <c r="S24" s="50">
        <v>202</v>
      </c>
      <c r="T24" s="39">
        <f t="shared" si="6"/>
        <v>107.4468085106383</v>
      </c>
      <c r="U24" s="40">
        <f t="shared" si="7"/>
        <v>14</v>
      </c>
      <c r="V24" s="186">
        <v>40.2</v>
      </c>
      <c r="W24" s="186">
        <v>38.3</v>
      </c>
      <c r="X24" s="38">
        <f t="shared" si="34"/>
        <v>-1.9000000000000057</v>
      </c>
      <c r="Y24" s="50">
        <v>160</v>
      </c>
      <c r="Z24" s="52">
        <v>117</v>
      </c>
      <c r="AA24" s="39">
        <f t="shared" si="8"/>
        <v>73.125</v>
      </c>
      <c r="AB24" s="37">
        <f t="shared" si="9"/>
        <v>-43</v>
      </c>
      <c r="AC24" s="40"/>
      <c r="AD24" s="40"/>
      <c r="AE24" s="39" t="e">
        <f t="shared" si="10"/>
        <v>#DIV/0!</v>
      </c>
      <c r="AF24" s="40">
        <f t="shared" si="40"/>
        <v>0</v>
      </c>
      <c r="AG24" s="313">
        <v>2592</v>
      </c>
      <c r="AH24" s="314">
        <v>948</v>
      </c>
      <c r="AI24" s="315">
        <f t="shared" si="12"/>
        <v>36.574074074074076</v>
      </c>
      <c r="AJ24" s="316">
        <f t="shared" si="13"/>
        <v>-1644</v>
      </c>
      <c r="AK24" s="313">
        <v>825</v>
      </c>
      <c r="AL24" s="314">
        <v>696</v>
      </c>
      <c r="AM24" s="315">
        <f t="shared" si="14"/>
        <v>84.36363636363636</v>
      </c>
      <c r="AN24" s="316">
        <f t="shared" si="15"/>
        <v>-129</v>
      </c>
      <c r="AO24" s="313">
        <v>1433</v>
      </c>
      <c r="AP24" s="317">
        <v>35</v>
      </c>
      <c r="AQ24" s="315">
        <f t="shared" si="16"/>
        <v>2.4424284717376135</v>
      </c>
      <c r="AR24" s="316">
        <f t="shared" si="17"/>
        <v>-1398</v>
      </c>
      <c r="AS24" s="50">
        <v>140</v>
      </c>
      <c r="AT24" s="50">
        <v>61</v>
      </c>
      <c r="AU24" s="39">
        <f t="shared" si="18"/>
        <v>43.57142857142857</v>
      </c>
      <c r="AV24" s="37">
        <f t="shared" si="19"/>
        <v>-79</v>
      </c>
      <c r="AW24" s="43">
        <f t="shared" si="20"/>
        <v>-5582</v>
      </c>
      <c r="AX24" s="44">
        <f t="shared" si="21"/>
        <v>-6308</v>
      </c>
      <c r="AY24" s="44">
        <v>6003</v>
      </c>
      <c r="AZ24" s="45">
        <v>6736</v>
      </c>
      <c r="BA24" s="53">
        <v>178</v>
      </c>
      <c r="BB24" s="53">
        <v>135</v>
      </c>
      <c r="BC24" s="47">
        <f t="shared" si="35"/>
        <v>75.8</v>
      </c>
      <c r="BD24" s="46">
        <f t="shared" si="22"/>
        <v>-43</v>
      </c>
      <c r="BE24" s="54">
        <v>632</v>
      </c>
      <c r="BF24" s="50">
        <v>566</v>
      </c>
      <c r="BG24" s="39">
        <f t="shared" si="23"/>
        <v>89.6</v>
      </c>
      <c r="BH24" s="37">
        <f t="shared" si="24"/>
        <v>-66</v>
      </c>
      <c r="BI24" s="50">
        <v>1886</v>
      </c>
      <c r="BJ24" s="50">
        <v>1765</v>
      </c>
      <c r="BK24" s="205">
        <f t="shared" si="36"/>
        <v>93.6</v>
      </c>
      <c r="BL24" s="42">
        <f t="shared" si="37"/>
        <v>-121</v>
      </c>
      <c r="BM24" s="50">
        <v>456</v>
      </c>
      <c r="BN24" s="50">
        <v>638</v>
      </c>
      <c r="BO24" s="39">
        <f t="shared" si="25"/>
        <v>139.91228070175438</v>
      </c>
      <c r="BP24" s="37">
        <f t="shared" si="26"/>
        <v>182</v>
      </c>
      <c r="BQ24" s="50">
        <v>375</v>
      </c>
      <c r="BR24" s="50">
        <v>555</v>
      </c>
      <c r="BS24" s="39">
        <f t="shared" si="27"/>
        <v>148</v>
      </c>
      <c r="BT24" s="37">
        <f t="shared" si="28"/>
        <v>180</v>
      </c>
      <c r="BU24" s="55">
        <v>2887.335092348285</v>
      </c>
      <c r="BV24" s="50">
        <v>3249.6774193548385</v>
      </c>
      <c r="BW24" s="37">
        <f t="shared" si="29"/>
        <v>362.34232700655366</v>
      </c>
      <c r="BX24" s="50">
        <v>78</v>
      </c>
      <c r="BY24" s="50">
        <v>44</v>
      </c>
      <c r="BZ24" s="39">
        <f t="shared" si="30"/>
        <v>56.4</v>
      </c>
      <c r="CA24" s="37">
        <f t="shared" si="31"/>
        <v>-34</v>
      </c>
      <c r="CB24" s="52">
        <v>5057.44</v>
      </c>
      <c r="CC24" s="52">
        <v>4951.84</v>
      </c>
      <c r="CD24" s="39">
        <f t="shared" si="38"/>
        <v>97.9</v>
      </c>
      <c r="CE24" s="40">
        <f t="shared" si="39"/>
        <v>-105.59999999999945</v>
      </c>
      <c r="CF24" s="13"/>
    </row>
    <row r="25" spans="1:84" s="18" customFormat="1" ht="21.75" customHeight="1">
      <c r="A25" s="49" t="s">
        <v>72</v>
      </c>
      <c r="B25" s="169">
        <v>1338</v>
      </c>
      <c r="C25" s="169">
        <v>1446</v>
      </c>
      <c r="D25" s="173">
        <f t="shared" si="32"/>
        <v>108.07174887892377</v>
      </c>
      <c r="E25" s="36">
        <f t="shared" si="33"/>
        <v>108</v>
      </c>
      <c r="F25" s="50">
        <v>1111</v>
      </c>
      <c r="G25" s="51">
        <v>1254</v>
      </c>
      <c r="H25" s="38">
        <f t="shared" si="0"/>
        <v>112.87128712871286</v>
      </c>
      <c r="I25" s="37">
        <f t="shared" si="1"/>
        <v>143</v>
      </c>
      <c r="J25" s="50">
        <v>398</v>
      </c>
      <c r="K25" s="50">
        <v>468</v>
      </c>
      <c r="L25" s="38">
        <f t="shared" si="2"/>
        <v>117.58793969849246</v>
      </c>
      <c r="M25" s="37">
        <f t="shared" si="3"/>
        <v>70</v>
      </c>
      <c r="N25" s="50">
        <v>588</v>
      </c>
      <c r="O25" s="50">
        <v>549</v>
      </c>
      <c r="P25" s="38">
        <f t="shared" si="4"/>
        <v>93.36734693877551</v>
      </c>
      <c r="Q25" s="37">
        <f t="shared" si="5"/>
        <v>-39</v>
      </c>
      <c r="R25" s="52">
        <v>150</v>
      </c>
      <c r="S25" s="50">
        <v>134</v>
      </c>
      <c r="T25" s="39">
        <f t="shared" si="6"/>
        <v>89.33333333333333</v>
      </c>
      <c r="U25" s="40">
        <f t="shared" si="7"/>
        <v>-16</v>
      </c>
      <c r="V25" s="186">
        <v>25.5</v>
      </c>
      <c r="W25" s="186">
        <v>24.4</v>
      </c>
      <c r="X25" s="38">
        <f t="shared" si="34"/>
        <v>-1.1000000000000014</v>
      </c>
      <c r="Y25" s="50">
        <v>150</v>
      </c>
      <c r="Z25" s="52">
        <v>150</v>
      </c>
      <c r="AA25" s="39">
        <f t="shared" si="8"/>
        <v>100</v>
      </c>
      <c r="AB25" s="37">
        <f t="shared" si="9"/>
        <v>0</v>
      </c>
      <c r="AC25" s="40"/>
      <c r="AD25" s="40"/>
      <c r="AE25" s="39" t="e">
        <f t="shared" si="10"/>
        <v>#DIV/0!</v>
      </c>
      <c r="AF25" s="40">
        <f t="shared" si="40"/>
        <v>0</v>
      </c>
      <c r="AG25" s="313">
        <v>2301</v>
      </c>
      <c r="AH25" s="314">
        <v>1256</v>
      </c>
      <c r="AI25" s="315">
        <f t="shared" si="12"/>
        <v>54.58496305953933</v>
      </c>
      <c r="AJ25" s="316">
        <f t="shared" si="13"/>
        <v>-1045</v>
      </c>
      <c r="AK25" s="313">
        <v>1037</v>
      </c>
      <c r="AL25" s="314">
        <v>1005</v>
      </c>
      <c r="AM25" s="315">
        <f t="shared" si="14"/>
        <v>96.91417550626808</v>
      </c>
      <c r="AN25" s="316">
        <f t="shared" si="15"/>
        <v>-32</v>
      </c>
      <c r="AO25" s="313">
        <v>1055</v>
      </c>
      <c r="AP25" s="317">
        <v>124</v>
      </c>
      <c r="AQ25" s="315">
        <f t="shared" si="16"/>
        <v>11.753554502369669</v>
      </c>
      <c r="AR25" s="316">
        <f t="shared" si="17"/>
        <v>-931</v>
      </c>
      <c r="AS25" s="50">
        <v>306</v>
      </c>
      <c r="AT25" s="50">
        <v>104</v>
      </c>
      <c r="AU25" s="39">
        <f t="shared" si="18"/>
        <v>33.98692810457516</v>
      </c>
      <c r="AV25" s="37">
        <f t="shared" si="19"/>
        <v>-202</v>
      </c>
      <c r="AW25" s="43">
        <f t="shared" si="20"/>
        <v>-2445</v>
      </c>
      <c r="AX25" s="44">
        <f t="shared" si="21"/>
        <v>-2350</v>
      </c>
      <c r="AY25" s="44">
        <v>3063</v>
      </c>
      <c r="AZ25" s="45">
        <v>2915</v>
      </c>
      <c r="BA25" s="53">
        <v>167</v>
      </c>
      <c r="BB25" s="53">
        <v>142</v>
      </c>
      <c r="BC25" s="47">
        <f t="shared" si="35"/>
        <v>85</v>
      </c>
      <c r="BD25" s="46">
        <f t="shared" si="22"/>
        <v>-25</v>
      </c>
      <c r="BE25" s="54">
        <v>672</v>
      </c>
      <c r="BF25" s="50">
        <v>591</v>
      </c>
      <c r="BG25" s="39">
        <f t="shared" si="23"/>
        <v>87.9</v>
      </c>
      <c r="BH25" s="37">
        <f t="shared" si="24"/>
        <v>-81</v>
      </c>
      <c r="BI25" s="50">
        <v>539</v>
      </c>
      <c r="BJ25" s="50">
        <v>754</v>
      </c>
      <c r="BK25" s="205">
        <f t="shared" si="36"/>
        <v>139.9</v>
      </c>
      <c r="BL25" s="42">
        <f t="shared" si="37"/>
        <v>215</v>
      </c>
      <c r="BM25" s="50">
        <v>493</v>
      </c>
      <c r="BN25" s="50">
        <v>689</v>
      </c>
      <c r="BO25" s="39">
        <f t="shared" si="25"/>
        <v>139.75659229208927</v>
      </c>
      <c r="BP25" s="37">
        <f t="shared" si="26"/>
        <v>196</v>
      </c>
      <c r="BQ25" s="50">
        <v>411</v>
      </c>
      <c r="BR25" s="50">
        <v>580</v>
      </c>
      <c r="BS25" s="39">
        <f t="shared" si="27"/>
        <v>141.11922141119223</v>
      </c>
      <c r="BT25" s="37">
        <f t="shared" si="28"/>
        <v>169</v>
      </c>
      <c r="BU25" s="55">
        <v>2787.581699346405</v>
      </c>
      <c r="BV25" s="50">
        <v>3348.4375</v>
      </c>
      <c r="BW25" s="37">
        <f t="shared" si="29"/>
        <v>560.855800653595</v>
      </c>
      <c r="BX25" s="50">
        <v>38</v>
      </c>
      <c r="BY25" s="50">
        <v>33</v>
      </c>
      <c r="BZ25" s="39">
        <f t="shared" si="30"/>
        <v>86.8</v>
      </c>
      <c r="CA25" s="37">
        <f t="shared" si="31"/>
        <v>-5</v>
      </c>
      <c r="CB25" s="52">
        <v>4928.63</v>
      </c>
      <c r="CC25" s="52">
        <v>5431.45</v>
      </c>
      <c r="CD25" s="39">
        <f t="shared" si="38"/>
        <v>110.2</v>
      </c>
      <c r="CE25" s="40">
        <f t="shared" si="39"/>
        <v>502.8199999999997</v>
      </c>
      <c r="CF25" s="13"/>
    </row>
    <row r="26" spans="1:84" s="18" customFormat="1" ht="21.75" customHeight="1">
      <c r="A26" s="49" t="s">
        <v>73</v>
      </c>
      <c r="B26" s="169">
        <v>2483</v>
      </c>
      <c r="C26" s="169">
        <v>2448</v>
      </c>
      <c r="D26" s="173">
        <f t="shared" si="32"/>
        <v>98.59041482078132</v>
      </c>
      <c r="E26" s="36">
        <f t="shared" si="33"/>
        <v>-35</v>
      </c>
      <c r="F26" s="50">
        <v>1828</v>
      </c>
      <c r="G26" s="51">
        <v>1720</v>
      </c>
      <c r="H26" s="38">
        <f t="shared" si="0"/>
        <v>94.09190371991247</v>
      </c>
      <c r="I26" s="37">
        <f t="shared" si="1"/>
        <v>-108</v>
      </c>
      <c r="J26" s="50">
        <v>630</v>
      </c>
      <c r="K26" s="50">
        <v>550</v>
      </c>
      <c r="L26" s="38">
        <f t="shared" si="2"/>
        <v>87.3015873015873</v>
      </c>
      <c r="M26" s="37">
        <f t="shared" si="3"/>
        <v>-80</v>
      </c>
      <c r="N26" s="50">
        <v>761</v>
      </c>
      <c r="O26" s="50">
        <v>588</v>
      </c>
      <c r="P26" s="38">
        <f t="shared" si="4"/>
        <v>77.26675427069645</v>
      </c>
      <c r="Q26" s="37">
        <f t="shared" si="5"/>
        <v>-173</v>
      </c>
      <c r="R26" s="52">
        <v>80</v>
      </c>
      <c r="S26" s="50">
        <v>29</v>
      </c>
      <c r="T26" s="39">
        <f t="shared" si="6"/>
        <v>36.25</v>
      </c>
      <c r="U26" s="40">
        <f t="shared" si="7"/>
        <v>-51</v>
      </c>
      <c r="V26" s="186">
        <v>10.5</v>
      </c>
      <c r="W26" s="186">
        <v>4.9</v>
      </c>
      <c r="X26" s="38">
        <f t="shared" si="34"/>
        <v>-5.6</v>
      </c>
      <c r="Y26" s="50">
        <v>279</v>
      </c>
      <c r="Z26" s="52">
        <v>155</v>
      </c>
      <c r="AA26" s="39">
        <f t="shared" si="8"/>
        <v>55.55555555555556</v>
      </c>
      <c r="AB26" s="37">
        <f t="shared" si="9"/>
        <v>-124</v>
      </c>
      <c r="AC26" s="40"/>
      <c r="AD26" s="40"/>
      <c r="AE26" s="39" t="e">
        <f t="shared" si="10"/>
        <v>#DIV/0!</v>
      </c>
      <c r="AF26" s="40">
        <f t="shared" si="40"/>
        <v>0</v>
      </c>
      <c r="AG26" s="313">
        <v>3104</v>
      </c>
      <c r="AH26" s="314">
        <v>1566</v>
      </c>
      <c r="AI26" s="315">
        <f t="shared" si="12"/>
        <v>50.45103092783505</v>
      </c>
      <c r="AJ26" s="316">
        <f t="shared" si="13"/>
        <v>-1538</v>
      </c>
      <c r="AK26" s="313">
        <v>1760</v>
      </c>
      <c r="AL26" s="314">
        <v>1312</v>
      </c>
      <c r="AM26" s="315">
        <f t="shared" si="14"/>
        <v>74.54545454545455</v>
      </c>
      <c r="AN26" s="316">
        <f t="shared" si="15"/>
        <v>-448</v>
      </c>
      <c r="AO26" s="313">
        <v>608</v>
      </c>
      <c r="AP26" s="317">
        <v>73</v>
      </c>
      <c r="AQ26" s="315">
        <f t="shared" si="16"/>
        <v>12.006578947368421</v>
      </c>
      <c r="AR26" s="316">
        <f t="shared" si="17"/>
        <v>-535</v>
      </c>
      <c r="AS26" s="50">
        <v>591</v>
      </c>
      <c r="AT26" s="50">
        <v>155</v>
      </c>
      <c r="AU26" s="39">
        <f t="shared" si="18"/>
        <v>26.22673434856176</v>
      </c>
      <c r="AV26" s="37">
        <f t="shared" si="19"/>
        <v>-436</v>
      </c>
      <c r="AW26" s="43">
        <f t="shared" si="20"/>
        <v>-3147</v>
      </c>
      <c r="AX26" s="44">
        <f t="shared" si="21"/>
        <v>-3593</v>
      </c>
      <c r="AY26" s="44">
        <v>4192</v>
      </c>
      <c r="AZ26" s="45">
        <v>4383</v>
      </c>
      <c r="BA26" s="53">
        <v>114</v>
      </c>
      <c r="BB26" s="53">
        <v>95</v>
      </c>
      <c r="BC26" s="47">
        <f t="shared" si="35"/>
        <v>83.3</v>
      </c>
      <c r="BD26" s="46">
        <f t="shared" si="22"/>
        <v>-19</v>
      </c>
      <c r="BE26" s="54">
        <v>873</v>
      </c>
      <c r="BF26" s="50">
        <v>617</v>
      </c>
      <c r="BG26" s="39">
        <f t="shared" si="23"/>
        <v>70.7</v>
      </c>
      <c r="BH26" s="37">
        <f t="shared" si="24"/>
        <v>-256</v>
      </c>
      <c r="BI26" s="50">
        <v>1426</v>
      </c>
      <c r="BJ26" s="50">
        <v>1331</v>
      </c>
      <c r="BK26" s="205">
        <f t="shared" si="36"/>
        <v>93.3</v>
      </c>
      <c r="BL26" s="42">
        <f t="shared" si="37"/>
        <v>-95</v>
      </c>
      <c r="BM26" s="50">
        <v>783</v>
      </c>
      <c r="BN26" s="50">
        <v>930</v>
      </c>
      <c r="BO26" s="39">
        <f t="shared" si="25"/>
        <v>118.77394636015326</v>
      </c>
      <c r="BP26" s="37">
        <f t="shared" si="26"/>
        <v>147</v>
      </c>
      <c r="BQ26" s="50">
        <v>590</v>
      </c>
      <c r="BR26" s="50">
        <v>731</v>
      </c>
      <c r="BS26" s="39">
        <f t="shared" si="27"/>
        <v>123.89830508474576</v>
      </c>
      <c r="BT26" s="37">
        <f t="shared" si="28"/>
        <v>141</v>
      </c>
      <c r="BU26" s="55">
        <v>2842.4113475177305</v>
      </c>
      <c r="BV26" s="50">
        <v>3250.564617314931</v>
      </c>
      <c r="BW26" s="37">
        <f t="shared" si="29"/>
        <v>408.15326979720066</v>
      </c>
      <c r="BX26" s="50">
        <v>18</v>
      </c>
      <c r="BY26" s="50">
        <v>15</v>
      </c>
      <c r="BZ26" s="39">
        <f t="shared" si="30"/>
        <v>83.3</v>
      </c>
      <c r="CA26" s="37">
        <f t="shared" si="31"/>
        <v>-3</v>
      </c>
      <c r="CB26" s="52">
        <v>4342.61</v>
      </c>
      <c r="CC26" s="52">
        <v>9782.4</v>
      </c>
      <c r="CD26" s="39">
        <f t="shared" si="38"/>
        <v>225.3</v>
      </c>
      <c r="CE26" s="40">
        <f t="shared" si="39"/>
        <v>5439.79</v>
      </c>
      <c r="CF26" s="13"/>
    </row>
    <row r="27" spans="1:84" s="18" customFormat="1" ht="21.75" customHeight="1">
      <c r="A27" s="49" t="s">
        <v>74</v>
      </c>
      <c r="B27" s="169">
        <v>1369</v>
      </c>
      <c r="C27" s="169">
        <v>1642</v>
      </c>
      <c r="D27" s="173">
        <f t="shared" si="32"/>
        <v>119.94156318480643</v>
      </c>
      <c r="E27" s="36">
        <f t="shared" si="33"/>
        <v>273</v>
      </c>
      <c r="F27" s="50">
        <v>980</v>
      </c>
      <c r="G27" s="51">
        <v>1038</v>
      </c>
      <c r="H27" s="38">
        <f t="shared" si="0"/>
        <v>105.91836734693878</v>
      </c>
      <c r="I27" s="37">
        <f t="shared" si="1"/>
        <v>58</v>
      </c>
      <c r="J27" s="50">
        <v>400</v>
      </c>
      <c r="K27" s="50">
        <v>485</v>
      </c>
      <c r="L27" s="38">
        <f t="shared" si="2"/>
        <v>121.24999999999999</v>
      </c>
      <c r="M27" s="37">
        <f t="shared" si="3"/>
        <v>85</v>
      </c>
      <c r="N27" s="50">
        <v>553</v>
      </c>
      <c r="O27" s="50">
        <v>708</v>
      </c>
      <c r="P27" s="38">
        <f t="shared" si="4"/>
        <v>128.02893309222424</v>
      </c>
      <c r="Q27" s="37">
        <f t="shared" si="5"/>
        <v>155</v>
      </c>
      <c r="R27" s="52">
        <v>161</v>
      </c>
      <c r="S27" s="50">
        <v>350</v>
      </c>
      <c r="T27" s="39">
        <f t="shared" si="6"/>
        <v>217.39130434782606</v>
      </c>
      <c r="U27" s="40">
        <f t="shared" si="7"/>
        <v>189</v>
      </c>
      <c r="V27" s="186">
        <v>29.1</v>
      </c>
      <c r="W27" s="186">
        <v>49.4</v>
      </c>
      <c r="X27" s="38">
        <f t="shared" si="34"/>
        <v>20.299999999999997</v>
      </c>
      <c r="Y27" s="50">
        <v>33</v>
      </c>
      <c r="Z27" s="52">
        <v>17</v>
      </c>
      <c r="AA27" s="39">
        <f t="shared" si="8"/>
        <v>51.515151515151516</v>
      </c>
      <c r="AB27" s="37">
        <f t="shared" si="9"/>
        <v>-16</v>
      </c>
      <c r="AC27" s="40"/>
      <c r="AD27" s="40"/>
      <c r="AE27" s="39" t="e">
        <f t="shared" si="10"/>
        <v>#DIV/0!</v>
      </c>
      <c r="AF27" s="40">
        <f t="shared" si="40"/>
        <v>0</v>
      </c>
      <c r="AG27" s="313">
        <v>1888</v>
      </c>
      <c r="AH27" s="314">
        <v>944</v>
      </c>
      <c r="AI27" s="315">
        <f t="shared" si="12"/>
        <v>50</v>
      </c>
      <c r="AJ27" s="316">
        <f t="shared" si="13"/>
        <v>-944</v>
      </c>
      <c r="AK27" s="313">
        <v>956</v>
      </c>
      <c r="AL27" s="314">
        <v>745</v>
      </c>
      <c r="AM27" s="315">
        <f t="shared" si="14"/>
        <v>77.92887029288703</v>
      </c>
      <c r="AN27" s="316">
        <f t="shared" si="15"/>
        <v>-211</v>
      </c>
      <c r="AO27" s="313">
        <v>718</v>
      </c>
      <c r="AP27" s="317">
        <v>112</v>
      </c>
      <c r="AQ27" s="315">
        <f t="shared" si="16"/>
        <v>15.598885793871867</v>
      </c>
      <c r="AR27" s="316">
        <f t="shared" si="17"/>
        <v>-606</v>
      </c>
      <c r="AS27" s="50">
        <v>97</v>
      </c>
      <c r="AT27" s="50">
        <v>29</v>
      </c>
      <c r="AU27" s="39">
        <f t="shared" si="18"/>
        <v>29.896907216494846</v>
      </c>
      <c r="AV27" s="37">
        <f t="shared" si="19"/>
        <v>-68</v>
      </c>
      <c r="AW27" s="43">
        <f t="shared" si="20"/>
        <v>-1582</v>
      </c>
      <c r="AX27" s="44">
        <f t="shared" si="21"/>
        <v>-1593</v>
      </c>
      <c r="AY27" s="44">
        <v>2178</v>
      </c>
      <c r="AZ27" s="45">
        <v>2086</v>
      </c>
      <c r="BA27" s="53">
        <v>99</v>
      </c>
      <c r="BB27" s="53">
        <v>109</v>
      </c>
      <c r="BC27" s="47">
        <f t="shared" si="35"/>
        <v>110.1</v>
      </c>
      <c r="BD27" s="46">
        <f t="shared" si="22"/>
        <v>10</v>
      </c>
      <c r="BE27" s="54">
        <v>637</v>
      </c>
      <c r="BF27" s="50">
        <v>776</v>
      </c>
      <c r="BG27" s="39">
        <f t="shared" si="23"/>
        <v>121.8</v>
      </c>
      <c r="BH27" s="37">
        <f t="shared" si="24"/>
        <v>139</v>
      </c>
      <c r="BI27" s="50">
        <v>608</v>
      </c>
      <c r="BJ27" s="50">
        <v>802</v>
      </c>
      <c r="BK27" s="205">
        <f t="shared" si="36"/>
        <v>131.9</v>
      </c>
      <c r="BL27" s="42">
        <f t="shared" si="37"/>
        <v>194</v>
      </c>
      <c r="BM27" s="50">
        <v>384</v>
      </c>
      <c r="BN27" s="50">
        <v>545</v>
      </c>
      <c r="BO27" s="39">
        <f t="shared" si="25"/>
        <v>141.92708333333331</v>
      </c>
      <c r="BP27" s="37">
        <f t="shared" si="26"/>
        <v>161</v>
      </c>
      <c r="BQ27" s="50">
        <v>344</v>
      </c>
      <c r="BR27" s="50">
        <v>466</v>
      </c>
      <c r="BS27" s="39">
        <f t="shared" si="27"/>
        <v>135.46511627906978</v>
      </c>
      <c r="BT27" s="37">
        <f t="shared" si="28"/>
        <v>122</v>
      </c>
      <c r="BU27" s="55">
        <v>3121.9638242894057</v>
      </c>
      <c r="BV27" s="50">
        <v>3559.873949579832</v>
      </c>
      <c r="BW27" s="37">
        <f t="shared" si="29"/>
        <v>437.9101252904261</v>
      </c>
      <c r="BX27" s="50">
        <v>35</v>
      </c>
      <c r="BY27" s="50">
        <v>19</v>
      </c>
      <c r="BZ27" s="39">
        <f t="shared" si="30"/>
        <v>54.3</v>
      </c>
      <c r="CA27" s="37">
        <f t="shared" si="31"/>
        <v>-16</v>
      </c>
      <c r="CB27" s="52">
        <v>4822.97</v>
      </c>
      <c r="CC27" s="52">
        <v>4996.32</v>
      </c>
      <c r="CD27" s="39">
        <f t="shared" si="38"/>
        <v>103.6</v>
      </c>
      <c r="CE27" s="40">
        <f t="shared" si="39"/>
        <v>173.34999999999945</v>
      </c>
      <c r="CF27" s="13"/>
    </row>
    <row r="28" spans="1:84" s="18" customFormat="1" ht="21.75" customHeight="1">
      <c r="A28" s="49" t="s">
        <v>75</v>
      </c>
      <c r="B28" s="169">
        <v>625</v>
      </c>
      <c r="C28" s="169">
        <v>751</v>
      </c>
      <c r="D28" s="173">
        <f t="shared" si="32"/>
        <v>120.16</v>
      </c>
      <c r="E28" s="36">
        <f t="shared" si="33"/>
        <v>126</v>
      </c>
      <c r="F28" s="50">
        <v>508</v>
      </c>
      <c r="G28" s="51">
        <v>614</v>
      </c>
      <c r="H28" s="38">
        <f t="shared" si="0"/>
        <v>120.86614173228347</v>
      </c>
      <c r="I28" s="37">
        <f t="shared" si="1"/>
        <v>106</v>
      </c>
      <c r="J28" s="50">
        <v>242</v>
      </c>
      <c r="K28" s="50">
        <v>277</v>
      </c>
      <c r="L28" s="38">
        <f t="shared" si="2"/>
        <v>114.46280991735537</v>
      </c>
      <c r="M28" s="37">
        <f t="shared" si="3"/>
        <v>35</v>
      </c>
      <c r="N28" s="50">
        <v>273</v>
      </c>
      <c r="O28" s="50">
        <v>223</v>
      </c>
      <c r="P28" s="38">
        <f t="shared" si="4"/>
        <v>81.68498168498168</v>
      </c>
      <c r="Q28" s="37">
        <f t="shared" si="5"/>
        <v>-50</v>
      </c>
      <c r="R28" s="52">
        <v>27</v>
      </c>
      <c r="S28" s="50">
        <v>21</v>
      </c>
      <c r="T28" s="39">
        <f t="shared" si="6"/>
        <v>77.77777777777779</v>
      </c>
      <c r="U28" s="40">
        <f t="shared" si="7"/>
        <v>-6</v>
      </c>
      <c r="V28" s="186">
        <v>9.9</v>
      </c>
      <c r="W28" s="186">
        <v>9.4</v>
      </c>
      <c r="X28" s="38">
        <f t="shared" si="34"/>
        <v>-0.5</v>
      </c>
      <c r="Y28" s="50">
        <v>157</v>
      </c>
      <c r="Z28" s="52">
        <v>132</v>
      </c>
      <c r="AA28" s="39">
        <f t="shared" si="8"/>
        <v>84.07643312101911</v>
      </c>
      <c r="AB28" s="37">
        <f t="shared" si="9"/>
        <v>-25</v>
      </c>
      <c r="AC28" s="40"/>
      <c r="AD28" s="40"/>
      <c r="AE28" s="39" t="e">
        <f t="shared" si="10"/>
        <v>#DIV/0!</v>
      </c>
      <c r="AF28" s="40">
        <f t="shared" si="40"/>
        <v>0</v>
      </c>
      <c r="AG28" s="313">
        <v>1430</v>
      </c>
      <c r="AH28" s="314">
        <v>904</v>
      </c>
      <c r="AI28" s="315">
        <f t="shared" si="12"/>
        <v>63.21678321678321</v>
      </c>
      <c r="AJ28" s="316">
        <f t="shared" si="13"/>
        <v>-526</v>
      </c>
      <c r="AK28" s="313">
        <v>498</v>
      </c>
      <c r="AL28" s="314">
        <v>612</v>
      </c>
      <c r="AM28" s="315">
        <f t="shared" si="14"/>
        <v>122.89156626506023</v>
      </c>
      <c r="AN28" s="316">
        <f t="shared" si="15"/>
        <v>114</v>
      </c>
      <c r="AO28" s="313">
        <v>551</v>
      </c>
      <c r="AP28" s="317">
        <v>61</v>
      </c>
      <c r="AQ28" s="315">
        <f t="shared" si="16"/>
        <v>11.070780399274046</v>
      </c>
      <c r="AR28" s="316">
        <f t="shared" si="17"/>
        <v>-490</v>
      </c>
      <c r="AS28" s="50">
        <v>313</v>
      </c>
      <c r="AT28" s="50">
        <v>61</v>
      </c>
      <c r="AU28" s="39">
        <f t="shared" si="18"/>
        <v>19.488817891373802</v>
      </c>
      <c r="AV28" s="37">
        <f t="shared" si="19"/>
        <v>-252</v>
      </c>
      <c r="AW28" s="43">
        <f t="shared" si="20"/>
        <v>-10365</v>
      </c>
      <c r="AX28" s="44">
        <f t="shared" si="21"/>
        <v>-10468</v>
      </c>
      <c r="AY28" s="44">
        <v>10639</v>
      </c>
      <c r="AZ28" s="45">
        <v>10758</v>
      </c>
      <c r="BA28" s="53">
        <v>44</v>
      </c>
      <c r="BB28" s="53">
        <v>48</v>
      </c>
      <c r="BC28" s="47">
        <f t="shared" si="35"/>
        <v>109.1</v>
      </c>
      <c r="BD28" s="46">
        <f t="shared" si="22"/>
        <v>4</v>
      </c>
      <c r="BE28" s="54">
        <v>320</v>
      </c>
      <c r="BF28" s="50">
        <v>237</v>
      </c>
      <c r="BG28" s="39">
        <f t="shared" si="23"/>
        <v>74.1</v>
      </c>
      <c r="BH28" s="37">
        <f t="shared" si="24"/>
        <v>-83</v>
      </c>
      <c r="BI28" s="50">
        <v>349</v>
      </c>
      <c r="BJ28" s="50">
        <v>415</v>
      </c>
      <c r="BK28" s="205">
        <f t="shared" si="36"/>
        <v>118.9</v>
      </c>
      <c r="BL28" s="42">
        <f t="shared" si="37"/>
        <v>66</v>
      </c>
      <c r="BM28" s="50">
        <v>234</v>
      </c>
      <c r="BN28" s="50">
        <v>324</v>
      </c>
      <c r="BO28" s="39">
        <f t="shared" si="25"/>
        <v>138.46153846153845</v>
      </c>
      <c r="BP28" s="37">
        <f t="shared" si="26"/>
        <v>90</v>
      </c>
      <c r="BQ28" s="50">
        <v>210</v>
      </c>
      <c r="BR28" s="50">
        <v>302</v>
      </c>
      <c r="BS28" s="39">
        <f t="shared" si="27"/>
        <v>143.8095238095238</v>
      </c>
      <c r="BT28" s="37">
        <f t="shared" si="28"/>
        <v>92</v>
      </c>
      <c r="BU28" s="55">
        <v>2543.8596491228072</v>
      </c>
      <c r="BV28" s="50">
        <v>2845.8064516129034</v>
      </c>
      <c r="BW28" s="37">
        <f t="shared" si="29"/>
        <v>301.94680249009616</v>
      </c>
      <c r="BX28" s="50">
        <v>17</v>
      </c>
      <c r="BY28" s="50">
        <v>18</v>
      </c>
      <c r="BZ28" s="39">
        <f t="shared" si="30"/>
        <v>105.9</v>
      </c>
      <c r="CA28" s="37">
        <f t="shared" si="31"/>
        <v>1</v>
      </c>
      <c r="CB28" s="52">
        <v>4173</v>
      </c>
      <c r="CC28" s="52">
        <v>4963.61</v>
      </c>
      <c r="CD28" s="39">
        <f t="shared" si="38"/>
        <v>118.9</v>
      </c>
      <c r="CE28" s="40">
        <f t="shared" si="39"/>
        <v>790.6099999999997</v>
      </c>
      <c r="CF28" s="13"/>
    </row>
    <row r="29" spans="1:84" s="18" customFormat="1" ht="21.75" customHeight="1">
      <c r="A29" s="49" t="s">
        <v>76</v>
      </c>
      <c r="B29" s="169">
        <v>1045</v>
      </c>
      <c r="C29" s="169">
        <v>937</v>
      </c>
      <c r="D29" s="173">
        <f t="shared" si="32"/>
        <v>89.66507177033492</v>
      </c>
      <c r="E29" s="36">
        <f t="shared" si="33"/>
        <v>-108</v>
      </c>
      <c r="F29" s="50">
        <v>881</v>
      </c>
      <c r="G29" s="51">
        <v>826</v>
      </c>
      <c r="H29" s="38">
        <f t="shared" si="0"/>
        <v>93.75709421112373</v>
      </c>
      <c r="I29" s="37">
        <f t="shared" si="1"/>
        <v>-55</v>
      </c>
      <c r="J29" s="50">
        <v>369</v>
      </c>
      <c r="K29" s="50">
        <v>312</v>
      </c>
      <c r="L29" s="38">
        <f t="shared" si="2"/>
        <v>84.5528455284553</v>
      </c>
      <c r="M29" s="37">
        <f t="shared" si="3"/>
        <v>-57</v>
      </c>
      <c r="N29" s="50">
        <v>424</v>
      </c>
      <c r="O29" s="50">
        <v>369</v>
      </c>
      <c r="P29" s="38">
        <f t="shared" si="4"/>
        <v>87.02830188679245</v>
      </c>
      <c r="Q29" s="37">
        <f t="shared" si="5"/>
        <v>-55</v>
      </c>
      <c r="R29" s="52">
        <v>121</v>
      </c>
      <c r="S29" s="50">
        <v>55</v>
      </c>
      <c r="T29" s="39">
        <f t="shared" si="6"/>
        <v>45.45454545454545</v>
      </c>
      <c r="U29" s="40">
        <f t="shared" si="7"/>
        <v>-66</v>
      </c>
      <c r="V29" s="186">
        <v>28.5</v>
      </c>
      <c r="W29" s="186">
        <v>14.9</v>
      </c>
      <c r="X29" s="38">
        <f t="shared" si="34"/>
        <v>-13.6</v>
      </c>
      <c r="Y29" s="50">
        <v>169</v>
      </c>
      <c r="Z29" s="52">
        <v>93</v>
      </c>
      <c r="AA29" s="39">
        <f t="shared" si="8"/>
        <v>55.02958579881657</v>
      </c>
      <c r="AB29" s="37">
        <f t="shared" si="9"/>
        <v>-76</v>
      </c>
      <c r="AC29" s="40"/>
      <c r="AD29" s="40"/>
      <c r="AE29" s="39" t="e">
        <f t="shared" si="10"/>
        <v>#DIV/0!</v>
      </c>
      <c r="AF29" s="40">
        <f t="shared" si="40"/>
        <v>0</v>
      </c>
      <c r="AG29" s="313">
        <v>1219</v>
      </c>
      <c r="AH29" s="314">
        <v>957</v>
      </c>
      <c r="AI29" s="315">
        <f t="shared" si="12"/>
        <v>78.50697292863002</v>
      </c>
      <c r="AJ29" s="316">
        <f t="shared" si="13"/>
        <v>-262</v>
      </c>
      <c r="AK29" s="313">
        <v>790</v>
      </c>
      <c r="AL29" s="314">
        <v>709</v>
      </c>
      <c r="AM29" s="315">
        <f t="shared" si="14"/>
        <v>89.74683544303798</v>
      </c>
      <c r="AN29" s="316">
        <f t="shared" si="15"/>
        <v>-81</v>
      </c>
      <c r="AO29" s="313">
        <v>365</v>
      </c>
      <c r="AP29" s="317">
        <v>103</v>
      </c>
      <c r="AQ29" s="315">
        <f t="shared" si="16"/>
        <v>28.21917808219178</v>
      </c>
      <c r="AR29" s="316">
        <f t="shared" si="17"/>
        <v>-262</v>
      </c>
      <c r="AS29" s="50">
        <v>141</v>
      </c>
      <c r="AT29" s="50">
        <v>56</v>
      </c>
      <c r="AU29" s="39">
        <f t="shared" si="18"/>
        <v>39.71631205673759</v>
      </c>
      <c r="AV29" s="37">
        <f t="shared" si="19"/>
        <v>-85</v>
      </c>
      <c r="AW29" s="43">
        <f t="shared" si="20"/>
        <v>-2446</v>
      </c>
      <c r="AX29" s="44">
        <f t="shared" si="21"/>
        <v>-2089</v>
      </c>
      <c r="AY29" s="44">
        <v>2916</v>
      </c>
      <c r="AZ29" s="45">
        <v>2497</v>
      </c>
      <c r="BA29" s="53">
        <v>131</v>
      </c>
      <c r="BB29" s="53">
        <v>91</v>
      </c>
      <c r="BC29" s="47">
        <f t="shared" si="35"/>
        <v>69.5</v>
      </c>
      <c r="BD29" s="46">
        <f t="shared" si="22"/>
        <v>-40</v>
      </c>
      <c r="BE29" s="54">
        <v>495</v>
      </c>
      <c r="BF29" s="50">
        <v>382</v>
      </c>
      <c r="BG29" s="39">
        <f t="shared" si="23"/>
        <v>77.2</v>
      </c>
      <c r="BH29" s="37">
        <f t="shared" si="24"/>
        <v>-113</v>
      </c>
      <c r="BI29" s="50">
        <v>451</v>
      </c>
      <c r="BJ29" s="50">
        <v>470</v>
      </c>
      <c r="BK29" s="205">
        <f t="shared" si="36"/>
        <v>104.2</v>
      </c>
      <c r="BL29" s="42">
        <f t="shared" si="37"/>
        <v>19</v>
      </c>
      <c r="BM29" s="50">
        <v>411</v>
      </c>
      <c r="BN29" s="50">
        <v>418</v>
      </c>
      <c r="BO29" s="39">
        <f t="shared" si="25"/>
        <v>101.70316301703164</v>
      </c>
      <c r="BP29" s="37">
        <f t="shared" si="26"/>
        <v>7</v>
      </c>
      <c r="BQ29" s="50">
        <v>331</v>
      </c>
      <c r="BR29" s="50">
        <v>347</v>
      </c>
      <c r="BS29" s="39">
        <f t="shared" si="27"/>
        <v>104.83383685800605</v>
      </c>
      <c r="BT29" s="37">
        <f t="shared" si="28"/>
        <v>16</v>
      </c>
      <c r="BU29" s="55">
        <v>2643.781094527363</v>
      </c>
      <c r="BV29" s="50">
        <v>3431.0897435897436</v>
      </c>
      <c r="BW29" s="37">
        <f t="shared" si="29"/>
        <v>787.3086490623805</v>
      </c>
      <c r="BX29" s="50">
        <v>43</v>
      </c>
      <c r="BY29" s="50">
        <v>15</v>
      </c>
      <c r="BZ29" s="39">
        <f t="shared" si="30"/>
        <v>34.9</v>
      </c>
      <c r="CA29" s="37">
        <f t="shared" si="31"/>
        <v>-28</v>
      </c>
      <c r="CB29" s="52">
        <v>4943.42</v>
      </c>
      <c r="CC29" s="52">
        <v>4845.07</v>
      </c>
      <c r="CD29" s="39">
        <f t="shared" si="38"/>
        <v>98</v>
      </c>
      <c r="CE29" s="40">
        <f t="shared" si="39"/>
        <v>-98.35000000000036</v>
      </c>
      <c r="CF29" s="13"/>
    </row>
    <row r="30" spans="1:84" s="18" customFormat="1" ht="21.75" customHeight="1">
      <c r="A30" s="49" t="s">
        <v>77</v>
      </c>
      <c r="B30" s="169">
        <v>1540</v>
      </c>
      <c r="C30" s="169">
        <v>1681</v>
      </c>
      <c r="D30" s="173">
        <f t="shared" si="32"/>
        <v>109.15584415584416</v>
      </c>
      <c r="E30" s="36">
        <f t="shared" si="33"/>
        <v>141</v>
      </c>
      <c r="F30" s="50">
        <v>989</v>
      </c>
      <c r="G30" s="51">
        <v>1205</v>
      </c>
      <c r="H30" s="38">
        <f t="shared" si="0"/>
        <v>121.840242669363</v>
      </c>
      <c r="I30" s="37">
        <f t="shared" si="1"/>
        <v>216</v>
      </c>
      <c r="J30" s="50">
        <v>503</v>
      </c>
      <c r="K30" s="50">
        <v>574</v>
      </c>
      <c r="L30" s="38">
        <f t="shared" si="2"/>
        <v>114.11530815109343</v>
      </c>
      <c r="M30" s="37">
        <f t="shared" si="3"/>
        <v>71</v>
      </c>
      <c r="N30" s="50">
        <v>729</v>
      </c>
      <c r="O30" s="50">
        <v>612</v>
      </c>
      <c r="P30" s="38">
        <f t="shared" si="4"/>
        <v>83.9506172839506</v>
      </c>
      <c r="Q30" s="37">
        <f t="shared" si="5"/>
        <v>-117</v>
      </c>
      <c r="R30" s="52">
        <v>267</v>
      </c>
      <c r="S30" s="50">
        <v>217</v>
      </c>
      <c r="T30" s="39">
        <f t="shared" si="6"/>
        <v>81.27340823970037</v>
      </c>
      <c r="U30" s="40">
        <f t="shared" si="7"/>
        <v>-50</v>
      </c>
      <c r="V30" s="186">
        <v>36.6</v>
      </c>
      <c r="W30" s="186">
        <v>35.5</v>
      </c>
      <c r="X30" s="38">
        <f t="shared" si="34"/>
        <v>-1.1000000000000014</v>
      </c>
      <c r="Y30" s="50">
        <v>299</v>
      </c>
      <c r="Z30" s="52">
        <v>299</v>
      </c>
      <c r="AA30" s="39">
        <f t="shared" si="8"/>
        <v>100</v>
      </c>
      <c r="AB30" s="37">
        <f t="shared" si="9"/>
        <v>0</v>
      </c>
      <c r="AC30" s="40"/>
      <c r="AD30" s="40"/>
      <c r="AE30" s="39" t="e">
        <f t="shared" si="10"/>
        <v>#DIV/0!</v>
      </c>
      <c r="AF30" s="40">
        <f t="shared" si="40"/>
        <v>0</v>
      </c>
      <c r="AG30" s="313">
        <v>1587</v>
      </c>
      <c r="AH30" s="314">
        <v>1194</v>
      </c>
      <c r="AI30" s="315">
        <f t="shared" si="12"/>
        <v>75.23629489603024</v>
      </c>
      <c r="AJ30" s="316">
        <f t="shared" si="13"/>
        <v>-393</v>
      </c>
      <c r="AK30" s="313">
        <v>978</v>
      </c>
      <c r="AL30" s="314">
        <v>1111</v>
      </c>
      <c r="AM30" s="315">
        <f t="shared" si="14"/>
        <v>113.59918200408998</v>
      </c>
      <c r="AN30" s="316">
        <f t="shared" si="15"/>
        <v>133</v>
      </c>
      <c r="AO30" s="313">
        <v>463</v>
      </c>
      <c r="AP30" s="317">
        <v>0</v>
      </c>
      <c r="AQ30" s="315">
        <f t="shared" si="16"/>
        <v>0</v>
      </c>
      <c r="AR30" s="316">
        <f t="shared" si="17"/>
        <v>-463</v>
      </c>
      <c r="AS30" s="50">
        <v>228</v>
      </c>
      <c r="AT30" s="50">
        <v>32</v>
      </c>
      <c r="AU30" s="39">
        <f t="shared" si="18"/>
        <v>14.035087719298245</v>
      </c>
      <c r="AV30" s="37">
        <f t="shared" si="19"/>
        <v>-196</v>
      </c>
      <c r="AW30" s="43">
        <f t="shared" si="20"/>
        <v>-2970</v>
      </c>
      <c r="AX30" s="44">
        <f t="shared" si="21"/>
        <v>-3421</v>
      </c>
      <c r="AY30" s="44">
        <v>3567</v>
      </c>
      <c r="AZ30" s="45">
        <v>3950</v>
      </c>
      <c r="BA30" s="53">
        <v>123</v>
      </c>
      <c r="BB30" s="53">
        <v>119</v>
      </c>
      <c r="BC30" s="47">
        <f t="shared" si="35"/>
        <v>96.7</v>
      </c>
      <c r="BD30" s="46">
        <f t="shared" si="22"/>
        <v>-4</v>
      </c>
      <c r="BE30" s="54">
        <v>742</v>
      </c>
      <c r="BF30" s="50">
        <v>670</v>
      </c>
      <c r="BG30" s="39">
        <f t="shared" si="23"/>
        <v>90.3</v>
      </c>
      <c r="BH30" s="37">
        <f t="shared" si="24"/>
        <v>-72</v>
      </c>
      <c r="BI30" s="50">
        <v>702</v>
      </c>
      <c r="BJ30" s="50">
        <v>936</v>
      </c>
      <c r="BK30" s="205">
        <f t="shared" si="36"/>
        <v>133.3</v>
      </c>
      <c r="BL30" s="42">
        <f t="shared" si="37"/>
        <v>234</v>
      </c>
      <c r="BM30" s="50">
        <v>392</v>
      </c>
      <c r="BN30" s="50">
        <v>676</v>
      </c>
      <c r="BO30" s="39">
        <f t="shared" si="25"/>
        <v>172.44897959183675</v>
      </c>
      <c r="BP30" s="37">
        <f t="shared" si="26"/>
        <v>284</v>
      </c>
      <c r="BQ30" s="50">
        <v>319</v>
      </c>
      <c r="BR30" s="50">
        <v>592</v>
      </c>
      <c r="BS30" s="39">
        <f t="shared" si="27"/>
        <v>185.57993730407523</v>
      </c>
      <c r="BT30" s="37">
        <f t="shared" si="28"/>
        <v>273</v>
      </c>
      <c r="BU30" s="55">
        <v>3883.2167832167834</v>
      </c>
      <c r="BV30" s="50">
        <v>4423.654159869494</v>
      </c>
      <c r="BW30" s="37">
        <f t="shared" si="29"/>
        <v>540.4373766527106</v>
      </c>
      <c r="BX30" s="50">
        <v>15</v>
      </c>
      <c r="BY30" s="50">
        <v>69</v>
      </c>
      <c r="BZ30" s="39">
        <f t="shared" si="30"/>
        <v>460</v>
      </c>
      <c r="CA30" s="37">
        <f t="shared" si="31"/>
        <v>54</v>
      </c>
      <c r="CB30" s="52">
        <v>5620</v>
      </c>
      <c r="CC30" s="52">
        <v>8169.12</v>
      </c>
      <c r="CD30" s="39">
        <f t="shared" si="38"/>
        <v>145.4</v>
      </c>
      <c r="CE30" s="40">
        <f t="shared" si="39"/>
        <v>2549.12</v>
      </c>
      <c r="CF30" s="13"/>
    </row>
    <row r="31" spans="1:84" s="58" customFormat="1" ht="21.75" customHeight="1">
      <c r="A31" s="49" t="s">
        <v>78</v>
      </c>
      <c r="B31" s="169">
        <v>8086</v>
      </c>
      <c r="C31" s="169">
        <v>10074</v>
      </c>
      <c r="D31" s="173">
        <f t="shared" si="32"/>
        <v>124.58570368538213</v>
      </c>
      <c r="E31" s="36">
        <f t="shared" si="33"/>
        <v>1988</v>
      </c>
      <c r="F31" s="50">
        <v>4249</v>
      </c>
      <c r="G31" s="51">
        <v>6688</v>
      </c>
      <c r="H31" s="38">
        <f t="shared" si="0"/>
        <v>157.40174158625558</v>
      </c>
      <c r="I31" s="37">
        <f t="shared" si="1"/>
        <v>2439</v>
      </c>
      <c r="J31" s="50">
        <v>1994</v>
      </c>
      <c r="K31" s="50">
        <v>4536</v>
      </c>
      <c r="L31" s="38">
        <f t="shared" si="2"/>
        <v>227.4824473420261</v>
      </c>
      <c r="M31" s="37">
        <f t="shared" si="3"/>
        <v>2542</v>
      </c>
      <c r="N31" s="50">
        <v>2639</v>
      </c>
      <c r="O31" s="50">
        <v>2626</v>
      </c>
      <c r="P31" s="38">
        <f t="shared" si="4"/>
        <v>99.50738916256158</v>
      </c>
      <c r="Q31" s="37">
        <f t="shared" si="5"/>
        <v>-13</v>
      </c>
      <c r="R31" s="52">
        <v>1602</v>
      </c>
      <c r="S31" s="50">
        <v>1753</v>
      </c>
      <c r="T31" s="39">
        <f t="shared" si="6"/>
        <v>109.42571785268413</v>
      </c>
      <c r="U31" s="40">
        <f t="shared" si="7"/>
        <v>151</v>
      </c>
      <c r="V31" s="186">
        <v>60.7</v>
      </c>
      <c r="W31" s="186">
        <v>66.8</v>
      </c>
      <c r="X31" s="38">
        <f t="shared" si="34"/>
        <v>6.099999999999994</v>
      </c>
      <c r="Y31" s="50">
        <v>425</v>
      </c>
      <c r="Z31" s="52">
        <v>227</v>
      </c>
      <c r="AA31" s="39">
        <f t="shared" si="8"/>
        <v>53.41176470588235</v>
      </c>
      <c r="AB31" s="37">
        <f t="shared" si="9"/>
        <v>-198</v>
      </c>
      <c r="AC31" s="40"/>
      <c r="AD31" s="40"/>
      <c r="AE31" s="39" t="e">
        <f t="shared" si="10"/>
        <v>#DIV/0!</v>
      </c>
      <c r="AF31" s="40">
        <f t="shared" si="40"/>
        <v>0</v>
      </c>
      <c r="AG31" s="313">
        <v>8849</v>
      </c>
      <c r="AH31" s="314">
        <v>4259</v>
      </c>
      <c r="AI31" s="315">
        <f t="shared" si="12"/>
        <v>48.129732173126904</v>
      </c>
      <c r="AJ31" s="316">
        <f t="shared" si="13"/>
        <v>-4590</v>
      </c>
      <c r="AK31" s="313">
        <v>3738</v>
      </c>
      <c r="AL31" s="314">
        <v>2745</v>
      </c>
      <c r="AM31" s="315">
        <f t="shared" si="14"/>
        <v>73.43499197431782</v>
      </c>
      <c r="AN31" s="316">
        <f t="shared" si="15"/>
        <v>-993</v>
      </c>
      <c r="AO31" s="313">
        <v>4294</v>
      </c>
      <c r="AP31" s="317">
        <v>1274</v>
      </c>
      <c r="AQ31" s="315">
        <f t="shared" si="16"/>
        <v>29.66930600838379</v>
      </c>
      <c r="AR31" s="316">
        <f t="shared" si="17"/>
        <v>-3020</v>
      </c>
      <c r="AS31" s="50">
        <v>380</v>
      </c>
      <c r="AT31" s="50">
        <v>215</v>
      </c>
      <c r="AU31" s="39">
        <f t="shared" si="18"/>
        <v>56.57894736842105</v>
      </c>
      <c r="AV31" s="37">
        <f t="shared" si="19"/>
        <v>-165</v>
      </c>
      <c r="AW31" s="43">
        <f t="shared" si="20"/>
        <v>-3562</v>
      </c>
      <c r="AX31" s="44">
        <f t="shared" si="21"/>
        <v>-3552</v>
      </c>
      <c r="AY31" s="44">
        <v>5760</v>
      </c>
      <c r="AZ31" s="45">
        <v>5289</v>
      </c>
      <c r="BA31" s="53">
        <v>896</v>
      </c>
      <c r="BB31" s="53">
        <v>1205</v>
      </c>
      <c r="BC31" s="47">
        <f t="shared" si="35"/>
        <v>134.5</v>
      </c>
      <c r="BD31" s="46">
        <f t="shared" si="22"/>
        <v>309</v>
      </c>
      <c r="BE31" s="54">
        <v>7752</v>
      </c>
      <c r="BF31" s="50">
        <v>5640</v>
      </c>
      <c r="BG31" s="39">
        <f t="shared" si="23"/>
        <v>72.8</v>
      </c>
      <c r="BH31" s="37">
        <f t="shared" si="24"/>
        <v>-2112</v>
      </c>
      <c r="BI31" s="50">
        <v>3640</v>
      </c>
      <c r="BJ31" s="50">
        <v>7028</v>
      </c>
      <c r="BK31" s="205">
        <f t="shared" si="36"/>
        <v>193.1</v>
      </c>
      <c r="BL31" s="42">
        <f t="shared" si="37"/>
        <v>3388</v>
      </c>
      <c r="BM31" s="50">
        <v>2051</v>
      </c>
      <c r="BN31" s="50">
        <v>4951</v>
      </c>
      <c r="BO31" s="39">
        <f t="shared" si="25"/>
        <v>241.39444173573867</v>
      </c>
      <c r="BP31" s="37">
        <f t="shared" si="26"/>
        <v>2900</v>
      </c>
      <c r="BQ31" s="50">
        <v>1762</v>
      </c>
      <c r="BR31" s="50">
        <v>4192</v>
      </c>
      <c r="BS31" s="39">
        <f t="shared" si="27"/>
        <v>237.91146424517592</v>
      </c>
      <c r="BT31" s="37">
        <f t="shared" si="28"/>
        <v>2430</v>
      </c>
      <c r="BU31" s="55">
        <v>4072.9335494327393</v>
      </c>
      <c r="BV31" s="50">
        <v>4241.422268362315</v>
      </c>
      <c r="BW31" s="37">
        <f t="shared" si="29"/>
        <v>168.4887189295755</v>
      </c>
      <c r="BX31" s="50">
        <v>1145</v>
      </c>
      <c r="BY31" s="50">
        <v>590</v>
      </c>
      <c r="BZ31" s="39">
        <f t="shared" si="30"/>
        <v>51.5</v>
      </c>
      <c r="CA31" s="37">
        <f t="shared" si="31"/>
        <v>-555</v>
      </c>
      <c r="CB31" s="52">
        <v>6273.27</v>
      </c>
      <c r="CC31" s="52">
        <v>6687.75</v>
      </c>
      <c r="CD31" s="39">
        <f t="shared" si="38"/>
        <v>106.6</v>
      </c>
      <c r="CE31" s="40">
        <f t="shared" si="39"/>
        <v>414.47999999999956</v>
      </c>
      <c r="CF31" s="13"/>
    </row>
    <row r="32" spans="1:84" s="18" customFormat="1" ht="21.75" customHeight="1">
      <c r="A32" s="59" t="s">
        <v>79</v>
      </c>
      <c r="B32" s="169">
        <v>6973</v>
      </c>
      <c r="C32" s="169">
        <v>10570</v>
      </c>
      <c r="D32" s="173">
        <f t="shared" si="32"/>
        <v>151.58468378029542</v>
      </c>
      <c r="E32" s="36">
        <f t="shared" si="33"/>
        <v>3597</v>
      </c>
      <c r="F32" s="50">
        <v>2724</v>
      </c>
      <c r="G32" s="51">
        <v>5258</v>
      </c>
      <c r="H32" s="38">
        <f t="shared" si="0"/>
        <v>193.02496328928046</v>
      </c>
      <c r="I32" s="37">
        <f t="shared" si="1"/>
        <v>2534</v>
      </c>
      <c r="J32" s="50">
        <v>1391</v>
      </c>
      <c r="K32" s="50">
        <v>3909</v>
      </c>
      <c r="L32" s="38">
        <f t="shared" si="2"/>
        <v>281.02084831056794</v>
      </c>
      <c r="M32" s="37">
        <f t="shared" si="3"/>
        <v>2518</v>
      </c>
      <c r="N32" s="50">
        <v>3147</v>
      </c>
      <c r="O32" s="50">
        <v>2767</v>
      </c>
      <c r="P32" s="38">
        <f t="shared" si="4"/>
        <v>87.92500794407371</v>
      </c>
      <c r="Q32" s="37">
        <f t="shared" si="5"/>
        <v>-380</v>
      </c>
      <c r="R32" s="52">
        <v>2394</v>
      </c>
      <c r="S32" s="50">
        <v>2069</v>
      </c>
      <c r="T32" s="39">
        <f t="shared" si="6"/>
        <v>86.42439431913115</v>
      </c>
      <c r="U32" s="40">
        <f t="shared" si="7"/>
        <v>-325</v>
      </c>
      <c r="V32" s="186">
        <v>76.1</v>
      </c>
      <c r="W32" s="186">
        <v>74.8</v>
      </c>
      <c r="X32" s="38">
        <f t="shared" si="34"/>
        <v>-1.2999999999999972</v>
      </c>
      <c r="Y32" s="50">
        <v>248</v>
      </c>
      <c r="Z32" s="52">
        <v>32</v>
      </c>
      <c r="AA32" s="39">
        <f t="shared" si="8"/>
        <v>12.903225806451612</v>
      </c>
      <c r="AB32" s="37">
        <f t="shared" si="9"/>
        <v>-216</v>
      </c>
      <c r="AC32" s="40"/>
      <c r="AD32" s="40"/>
      <c r="AE32" s="39" t="e">
        <f t="shared" si="10"/>
        <v>#DIV/0!</v>
      </c>
      <c r="AF32" s="40">
        <f t="shared" si="40"/>
        <v>0</v>
      </c>
      <c r="AG32" s="313">
        <v>10449</v>
      </c>
      <c r="AH32" s="314">
        <v>5386</v>
      </c>
      <c r="AI32" s="315">
        <f t="shared" si="12"/>
        <v>51.54560244999522</v>
      </c>
      <c r="AJ32" s="316">
        <f t="shared" si="13"/>
        <v>-5063</v>
      </c>
      <c r="AK32" s="313">
        <v>2635</v>
      </c>
      <c r="AL32" s="314">
        <v>3095</v>
      </c>
      <c r="AM32" s="315">
        <f t="shared" si="14"/>
        <v>117.4573055028463</v>
      </c>
      <c r="AN32" s="316">
        <f t="shared" si="15"/>
        <v>460</v>
      </c>
      <c r="AO32" s="313">
        <v>5362</v>
      </c>
      <c r="AP32" s="317">
        <v>700</v>
      </c>
      <c r="AQ32" s="315">
        <f t="shared" si="16"/>
        <v>13.054830287206268</v>
      </c>
      <c r="AR32" s="316">
        <f t="shared" si="17"/>
        <v>-4662</v>
      </c>
      <c r="AS32" s="50">
        <v>272</v>
      </c>
      <c r="AT32" s="50">
        <v>21</v>
      </c>
      <c r="AU32" s="39">
        <f t="shared" si="18"/>
        <v>7.720588235294118</v>
      </c>
      <c r="AV32" s="37">
        <f t="shared" si="19"/>
        <v>-251</v>
      </c>
      <c r="AW32" s="43">
        <f t="shared" si="20"/>
        <v>158</v>
      </c>
      <c r="AX32" s="44">
        <f t="shared" si="21"/>
        <v>-6</v>
      </c>
      <c r="AY32" s="44">
        <v>1246</v>
      </c>
      <c r="AZ32" s="45">
        <v>1271</v>
      </c>
      <c r="BA32" s="53">
        <v>874</v>
      </c>
      <c r="BB32" s="53">
        <v>1072</v>
      </c>
      <c r="BC32" s="47">
        <f t="shared" si="35"/>
        <v>122.7</v>
      </c>
      <c r="BD32" s="46">
        <f t="shared" si="22"/>
        <v>198</v>
      </c>
      <c r="BE32" s="54">
        <v>8091</v>
      </c>
      <c r="BF32" s="50">
        <v>5405</v>
      </c>
      <c r="BG32" s="39">
        <f t="shared" si="23"/>
        <v>66.8</v>
      </c>
      <c r="BH32" s="37">
        <f t="shared" si="24"/>
        <v>-2686</v>
      </c>
      <c r="BI32" s="50">
        <v>3252</v>
      </c>
      <c r="BJ32" s="50">
        <v>6865</v>
      </c>
      <c r="BK32" s="205">
        <f t="shared" si="36"/>
        <v>211.1</v>
      </c>
      <c r="BL32" s="42">
        <f t="shared" si="37"/>
        <v>3613</v>
      </c>
      <c r="BM32" s="50">
        <v>1320</v>
      </c>
      <c r="BN32" s="50">
        <v>3993</v>
      </c>
      <c r="BO32" s="39">
        <f t="shared" si="25"/>
        <v>302.5</v>
      </c>
      <c r="BP32" s="37">
        <f t="shared" si="26"/>
        <v>2673</v>
      </c>
      <c r="BQ32" s="50">
        <v>1117</v>
      </c>
      <c r="BR32" s="50">
        <v>3400</v>
      </c>
      <c r="BS32" s="39">
        <f t="shared" si="27"/>
        <v>304.3867502238138</v>
      </c>
      <c r="BT32" s="37">
        <f t="shared" si="28"/>
        <v>2283</v>
      </c>
      <c r="BU32" s="55">
        <v>4128.640776699029</v>
      </c>
      <c r="BV32" s="50">
        <v>4521.863914866172</v>
      </c>
      <c r="BW32" s="37">
        <f t="shared" si="29"/>
        <v>393.2231381671436</v>
      </c>
      <c r="BX32" s="50">
        <v>1302</v>
      </c>
      <c r="BY32" s="50">
        <v>851</v>
      </c>
      <c r="BZ32" s="39">
        <f t="shared" si="30"/>
        <v>65.4</v>
      </c>
      <c r="CA32" s="37">
        <f t="shared" si="31"/>
        <v>-451</v>
      </c>
      <c r="CB32" s="52">
        <v>5991.87</v>
      </c>
      <c r="CC32" s="52">
        <v>6148.66</v>
      </c>
      <c r="CD32" s="39">
        <f t="shared" si="38"/>
        <v>102.6</v>
      </c>
      <c r="CE32" s="40">
        <f t="shared" si="39"/>
        <v>156.78999999999996</v>
      </c>
      <c r="CF32" s="13"/>
    </row>
    <row r="33" spans="1:84" s="18" customFormat="1" ht="21.75" customHeight="1">
      <c r="A33" s="49" t="s">
        <v>80</v>
      </c>
      <c r="B33" s="169">
        <v>4030</v>
      </c>
      <c r="C33" s="169">
        <v>4212</v>
      </c>
      <c r="D33" s="173">
        <f t="shared" si="32"/>
        <v>104.51612903225806</v>
      </c>
      <c r="E33" s="36">
        <f t="shared" si="33"/>
        <v>182</v>
      </c>
      <c r="F33" s="50">
        <v>1687</v>
      </c>
      <c r="G33" s="51">
        <v>2260</v>
      </c>
      <c r="H33" s="38">
        <f t="shared" si="0"/>
        <v>133.96561944279784</v>
      </c>
      <c r="I33" s="37">
        <f t="shared" si="1"/>
        <v>573</v>
      </c>
      <c r="J33" s="50">
        <v>654</v>
      </c>
      <c r="K33" s="50">
        <v>1359</v>
      </c>
      <c r="L33" s="38">
        <f t="shared" si="2"/>
        <v>207.79816513761466</v>
      </c>
      <c r="M33" s="37">
        <f t="shared" si="3"/>
        <v>705</v>
      </c>
      <c r="N33" s="50">
        <v>1373</v>
      </c>
      <c r="O33" s="50">
        <v>1136</v>
      </c>
      <c r="P33" s="38">
        <f t="shared" si="4"/>
        <v>82.73852876911872</v>
      </c>
      <c r="Q33" s="37">
        <f t="shared" si="5"/>
        <v>-237</v>
      </c>
      <c r="R33" s="52">
        <v>922</v>
      </c>
      <c r="S33" s="50">
        <v>745</v>
      </c>
      <c r="T33" s="39">
        <f t="shared" si="6"/>
        <v>80.80260303687635</v>
      </c>
      <c r="U33" s="40">
        <f t="shared" si="7"/>
        <v>-177</v>
      </c>
      <c r="V33" s="186">
        <v>67.2</v>
      </c>
      <c r="W33" s="186">
        <v>65.6</v>
      </c>
      <c r="X33" s="38">
        <f t="shared" si="34"/>
        <v>-1.6000000000000085</v>
      </c>
      <c r="Y33" s="50">
        <v>185</v>
      </c>
      <c r="Z33" s="52">
        <v>175</v>
      </c>
      <c r="AA33" s="39">
        <f t="shared" si="8"/>
        <v>94.5945945945946</v>
      </c>
      <c r="AB33" s="37">
        <f t="shared" si="9"/>
        <v>-10</v>
      </c>
      <c r="AC33" s="40"/>
      <c r="AD33" s="40"/>
      <c r="AE33" s="39" t="e">
        <f t="shared" si="10"/>
        <v>#DIV/0!</v>
      </c>
      <c r="AF33" s="40">
        <f t="shared" si="40"/>
        <v>0</v>
      </c>
      <c r="AG33" s="313">
        <v>3847</v>
      </c>
      <c r="AH33" s="314">
        <v>2746</v>
      </c>
      <c r="AI33" s="315">
        <f t="shared" si="12"/>
        <v>71.38029633480635</v>
      </c>
      <c r="AJ33" s="316">
        <f t="shared" si="13"/>
        <v>-1101</v>
      </c>
      <c r="AK33" s="313">
        <v>1579</v>
      </c>
      <c r="AL33" s="314">
        <v>1454</v>
      </c>
      <c r="AM33" s="315">
        <f t="shared" si="14"/>
        <v>92.08359721342622</v>
      </c>
      <c r="AN33" s="316">
        <f t="shared" si="15"/>
        <v>-125</v>
      </c>
      <c r="AO33" s="313">
        <v>648</v>
      </c>
      <c r="AP33" s="317">
        <v>167</v>
      </c>
      <c r="AQ33" s="315">
        <f t="shared" si="16"/>
        <v>25.771604938271604</v>
      </c>
      <c r="AR33" s="316">
        <f t="shared" si="17"/>
        <v>-481</v>
      </c>
      <c r="AS33" s="50">
        <v>224</v>
      </c>
      <c r="AT33" s="50">
        <v>36</v>
      </c>
      <c r="AU33" s="39">
        <f t="shared" si="18"/>
        <v>16.071428571428573</v>
      </c>
      <c r="AV33" s="37">
        <f t="shared" si="19"/>
        <v>-188</v>
      </c>
      <c r="AW33" s="44">
        <f t="shared" si="20"/>
        <v>-2970</v>
      </c>
      <c r="AX33" s="44">
        <f t="shared" si="21"/>
        <v>-3053</v>
      </c>
      <c r="AY33" s="44">
        <v>3714</v>
      </c>
      <c r="AZ33" s="45">
        <v>3691</v>
      </c>
      <c r="BA33" s="53">
        <v>499</v>
      </c>
      <c r="BB33" s="53">
        <v>464</v>
      </c>
      <c r="BC33" s="47">
        <f t="shared" si="35"/>
        <v>93</v>
      </c>
      <c r="BD33" s="46">
        <f t="shared" si="22"/>
        <v>-35</v>
      </c>
      <c r="BE33" s="54">
        <v>2203</v>
      </c>
      <c r="BF33" s="50">
        <v>1590</v>
      </c>
      <c r="BG33" s="39">
        <f t="shared" si="23"/>
        <v>72.2</v>
      </c>
      <c r="BH33" s="37">
        <f t="shared" si="24"/>
        <v>-613</v>
      </c>
      <c r="BI33" s="50">
        <v>2240</v>
      </c>
      <c r="BJ33" s="50">
        <v>2769</v>
      </c>
      <c r="BK33" s="205">
        <f t="shared" si="36"/>
        <v>123.6</v>
      </c>
      <c r="BL33" s="42">
        <f t="shared" si="37"/>
        <v>529</v>
      </c>
      <c r="BM33" s="50">
        <v>943</v>
      </c>
      <c r="BN33" s="50">
        <v>1622</v>
      </c>
      <c r="BO33" s="39">
        <f t="shared" si="25"/>
        <v>172.00424178154825</v>
      </c>
      <c r="BP33" s="37">
        <f t="shared" si="26"/>
        <v>679</v>
      </c>
      <c r="BQ33" s="50">
        <v>810</v>
      </c>
      <c r="BR33" s="50">
        <v>1320</v>
      </c>
      <c r="BS33" s="39">
        <f t="shared" si="27"/>
        <v>162.96296296296296</v>
      </c>
      <c r="BT33" s="37">
        <f t="shared" si="28"/>
        <v>510</v>
      </c>
      <c r="BU33" s="55">
        <v>2646.397379912664</v>
      </c>
      <c r="BV33" s="50">
        <v>3305.506993006993</v>
      </c>
      <c r="BW33" s="37">
        <f t="shared" si="29"/>
        <v>659.1096130943292</v>
      </c>
      <c r="BX33" s="50">
        <v>174</v>
      </c>
      <c r="BY33" s="50">
        <v>89</v>
      </c>
      <c r="BZ33" s="39">
        <f t="shared" si="30"/>
        <v>51.1</v>
      </c>
      <c r="CA33" s="37">
        <f t="shared" si="31"/>
        <v>-85</v>
      </c>
      <c r="CB33" s="52">
        <v>4954.7</v>
      </c>
      <c r="CC33" s="52">
        <v>5173.18</v>
      </c>
      <c r="CD33" s="39">
        <f t="shared" si="38"/>
        <v>104.4</v>
      </c>
      <c r="CE33" s="40">
        <f t="shared" si="39"/>
        <v>218.48000000000047</v>
      </c>
      <c r="CF33" s="13"/>
    </row>
    <row r="34" spans="1:84" s="18" customFormat="1" ht="21.75" customHeight="1">
      <c r="A34" s="49" t="s">
        <v>81</v>
      </c>
      <c r="B34" s="169">
        <v>2211</v>
      </c>
      <c r="C34" s="169">
        <v>2310</v>
      </c>
      <c r="D34" s="173">
        <f t="shared" si="32"/>
        <v>104.4776119402985</v>
      </c>
      <c r="E34" s="36">
        <f t="shared" si="33"/>
        <v>99</v>
      </c>
      <c r="F34" s="50">
        <v>1046</v>
      </c>
      <c r="G34" s="51">
        <v>1453</v>
      </c>
      <c r="H34" s="38">
        <f t="shared" si="0"/>
        <v>138.91013384321224</v>
      </c>
      <c r="I34" s="37">
        <f t="shared" si="1"/>
        <v>407</v>
      </c>
      <c r="J34" s="50">
        <v>571</v>
      </c>
      <c r="K34" s="50">
        <v>858</v>
      </c>
      <c r="L34" s="38">
        <f t="shared" si="2"/>
        <v>150.26269702276707</v>
      </c>
      <c r="M34" s="37">
        <f t="shared" si="3"/>
        <v>287</v>
      </c>
      <c r="N34" s="50">
        <v>1487</v>
      </c>
      <c r="O34" s="50">
        <v>1096</v>
      </c>
      <c r="P34" s="38">
        <f t="shared" si="4"/>
        <v>73.70544720914593</v>
      </c>
      <c r="Q34" s="37">
        <f t="shared" si="5"/>
        <v>-391</v>
      </c>
      <c r="R34" s="52">
        <v>994</v>
      </c>
      <c r="S34" s="50">
        <v>718</v>
      </c>
      <c r="T34" s="39">
        <f t="shared" si="6"/>
        <v>72.23340040241449</v>
      </c>
      <c r="U34" s="40">
        <f t="shared" si="7"/>
        <v>-276</v>
      </c>
      <c r="V34" s="186">
        <v>66.8</v>
      </c>
      <c r="W34" s="186">
        <v>65.5</v>
      </c>
      <c r="X34" s="38">
        <f t="shared" si="34"/>
        <v>-1.2999999999999972</v>
      </c>
      <c r="Y34" s="50">
        <v>170</v>
      </c>
      <c r="Z34" s="52">
        <v>128</v>
      </c>
      <c r="AA34" s="39">
        <f t="shared" si="8"/>
        <v>75.29411764705883</v>
      </c>
      <c r="AB34" s="37">
        <f t="shared" si="9"/>
        <v>-42</v>
      </c>
      <c r="AC34" s="40"/>
      <c r="AD34" s="40"/>
      <c r="AE34" s="39" t="e">
        <f t="shared" si="10"/>
        <v>#DIV/0!</v>
      </c>
      <c r="AF34" s="40">
        <f t="shared" si="40"/>
        <v>0</v>
      </c>
      <c r="AG34" s="313">
        <v>4168</v>
      </c>
      <c r="AH34" s="314">
        <v>2309</v>
      </c>
      <c r="AI34" s="315">
        <f t="shared" si="12"/>
        <v>55.39827255278311</v>
      </c>
      <c r="AJ34" s="316">
        <f t="shared" si="13"/>
        <v>-1859</v>
      </c>
      <c r="AK34" s="313">
        <v>1036</v>
      </c>
      <c r="AL34" s="314">
        <v>1293</v>
      </c>
      <c r="AM34" s="315">
        <f t="shared" si="14"/>
        <v>124.8069498069498</v>
      </c>
      <c r="AN34" s="316">
        <f t="shared" si="15"/>
        <v>257</v>
      </c>
      <c r="AO34" s="313">
        <v>1193</v>
      </c>
      <c r="AP34" s="317">
        <v>77</v>
      </c>
      <c r="AQ34" s="315">
        <f t="shared" si="16"/>
        <v>6.454316848281643</v>
      </c>
      <c r="AR34" s="316">
        <f t="shared" si="17"/>
        <v>-1116</v>
      </c>
      <c r="AS34" s="50">
        <v>265</v>
      </c>
      <c r="AT34" s="50">
        <v>112</v>
      </c>
      <c r="AU34" s="39">
        <f t="shared" si="18"/>
        <v>42.26415094339623</v>
      </c>
      <c r="AV34" s="37">
        <f t="shared" si="19"/>
        <v>-153</v>
      </c>
      <c r="AW34" s="60">
        <f t="shared" si="20"/>
        <v>-3385</v>
      </c>
      <c r="AX34" s="61">
        <f t="shared" si="21"/>
        <v>-3033</v>
      </c>
      <c r="AY34" s="61">
        <v>4067</v>
      </c>
      <c r="AZ34" s="62">
        <v>3587</v>
      </c>
      <c r="BA34" s="53">
        <v>335</v>
      </c>
      <c r="BB34" s="53">
        <v>281</v>
      </c>
      <c r="BC34" s="47">
        <f t="shared" si="35"/>
        <v>83.9</v>
      </c>
      <c r="BD34" s="46">
        <f t="shared" si="22"/>
        <v>-54</v>
      </c>
      <c r="BE34" s="54">
        <v>2126</v>
      </c>
      <c r="BF34" s="50">
        <v>1082</v>
      </c>
      <c r="BG34" s="39">
        <f t="shared" si="23"/>
        <v>50.9</v>
      </c>
      <c r="BH34" s="37">
        <f t="shared" si="24"/>
        <v>-1044</v>
      </c>
      <c r="BI34" s="50">
        <v>451</v>
      </c>
      <c r="BJ34" s="50">
        <v>937</v>
      </c>
      <c r="BK34" s="205">
        <f t="shared" si="36"/>
        <v>207.8</v>
      </c>
      <c r="BL34" s="42">
        <f t="shared" si="37"/>
        <v>486</v>
      </c>
      <c r="BM34" s="50">
        <v>364</v>
      </c>
      <c r="BN34" s="50">
        <v>899</v>
      </c>
      <c r="BO34" s="39">
        <f t="shared" si="25"/>
        <v>246.97802197802199</v>
      </c>
      <c r="BP34" s="37">
        <f t="shared" si="26"/>
        <v>535</v>
      </c>
      <c r="BQ34" s="50">
        <v>290</v>
      </c>
      <c r="BR34" s="50">
        <v>822</v>
      </c>
      <c r="BS34" s="39">
        <f t="shared" si="27"/>
        <v>283.44827586206895</v>
      </c>
      <c r="BT34" s="37">
        <f t="shared" si="28"/>
        <v>532</v>
      </c>
      <c r="BU34" s="55">
        <v>3451.0752688172042</v>
      </c>
      <c r="BV34" s="50">
        <v>3425.866336633663</v>
      </c>
      <c r="BW34" s="37">
        <f t="shared" si="29"/>
        <v>-25.208932183541037</v>
      </c>
      <c r="BX34" s="50">
        <v>104</v>
      </c>
      <c r="BY34" s="50">
        <v>41</v>
      </c>
      <c r="BZ34" s="39">
        <f t="shared" si="30"/>
        <v>39.4</v>
      </c>
      <c r="CA34" s="37">
        <f t="shared" si="31"/>
        <v>-63</v>
      </c>
      <c r="CB34" s="52">
        <v>5452.99</v>
      </c>
      <c r="CC34" s="52">
        <v>5402.39</v>
      </c>
      <c r="CD34" s="39">
        <f t="shared" si="38"/>
        <v>99.1</v>
      </c>
      <c r="CE34" s="40">
        <f t="shared" si="39"/>
        <v>-50.599999999999454</v>
      </c>
      <c r="CF34" s="13"/>
    </row>
    <row r="35" spans="1:83" s="168" customFormat="1" ht="18.75" customHeight="1">
      <c r="A35" s="49" t="s">
        <v>82</v>
      </c>
      <c r="B35" s="169">
        <v>3117</v>
      </c>
      <c r="C35" s="169">
        <v>3164</v>
      </c>
      <c r="D35" s="173">
        <f t="shared" si="32"/>
        <v>101.50786012191209</v>
      </c>
      <c r="E35" s="36">
        <f t="shared" si="33"/>
        <v>47</v>
      </c>
      <c r="F35" s="169">
        <v>306</v>
      </c>
      <c r="G35" s="169">
        <v>520</v>
      </c>
      <c r="H35" s="170">
        <f>G35/F35*100</f>
        <v>169.9346405228758</v>
      </c>
      <c r="I35" s="171">
        <f>G35-F35</f>
        <v>214</v>
      </c>
      <c r="J35" s="169">
        <v>155</v>
      </c>
      <c r="K35" s="169">
        <v>341</v>
      </c>
      <c r="L35" s="170">
        <f>K35/J35*100</f>
        <v>220.00000000000003</v>
      </c>
      <c r="M35" s="171">
        <f>K35-J35</f>
        <v>186</v>
      </c>
      <c r="N35" s="172">
        <v>468</v>
      </c>
      <c r="O35" s="172">
        <v>454</v>
      </c>
      <c r="P35" s="170">
        <f>O35/N35*100</f>
        <v>97.00854700854701</v>
      </c>
      <c r="Q35" s="171">
        <f>O35-N35</f>
        <v>-14</v>
      </c>
      <c r="R35" s="169">
        <v>400</v>
      </c>
      <c r="S35" s="169">
        <v>390</v>
      </c>
      <c r="T35" s="173">
        <f>S35/R35*100</f>
        <v>97.5</v>
      </c>
      <c r="U35" s="36">
        <f>S35-R35</f>
        <v>-10</v>
      </c>
      <c r="V35" s="187">
        <v>85.5</v>
      </c>
      <c r="W35" s="187">
        <v>85.9</v>
      </c>
      <c r="X35" s="38">
        <f t="shared" si="34"/>
        <v>0.4000000000000057</v>
      </c>
      <c r="Y35" s="169">
        <v>37</v>
      </c>
      <c r="Z35" s="169">
        <v>2</v>
      </c>
      <c r="AA35" s="173">
        <f>Z35/Y35*100</f>
        <v>5.405405405405405</v>
      </c>
      <c r="AB35" s="171">
        <f>Z35-Y35</f>
        <v>-35</v>
      </c>
      <c r="AC35" s="169"/>
      <c r="AD35" s="169"/>
      <c r="AE35" s="169"/>
      <c r="AF35" s="169"/>
      <c r="AG35" s="313">
        <v>6084</v>
      </c>
      <c r="AH35" s="318">
        <v>3053</v>
      </c>
      <c r="AI35" s="312">
        <f>AH35/AG35*100</f>
        <v>50.18080210387903</v>
      </c>
      <c r="AJ35" s="180">
        <f>AH35-AG35</f>
        <v>-3031</v>
      </c>
      <c r="AK35" s="313">
        <v>283</v>
      </c>
      <c r="AL35" s="318">
        <v>478</v>
      </c>
      <c r="AM35" s="312">
        <f>AL35/AK35*100</f>
        <v>168.90459363957598</v>
      </c>
      <c r="AN35" s="180">
        <f>AL35-AK35</f>
        <v>195</v>
      </c>
      <c r="AO35" s="313">
        <v>5075</v>
      </c>
      <c r="AP35" s="318">
        <v>1515</v>
      </c>
      <c r="AQ35" s="312">
        <f>AP35/AO35*100</f>
        <v>29.852216748768473</v>
      </c>
      <c r="AR35" s="180">
        <f>AP35-AO35</f>
        <v>-3560</v>
      </c>
      <c r="AS35" s="169">
        <v>33</v>
      </c>
      <c r="AT35" s="169">
        <v>12</v>
      </c>
      <c r="AU35" s="173">
        <f>AT35/AS35*100</f>
        <v>36.36363636363637</v>
      </c>
      <c r="AV35" s="171">
        <f>AT35-AS35</f>
        <v>-21</v>
      </c>
      <c r="AW35" s="169"/>
      <c r="AX35" s="169"/>
      <c r="AY35" s="169"/>
      <c r="AZ35" s="169"/>
      <c r="BA35" s="169">
        <v>131</v>
      </c>
      <c r="BB35" s="169">
        <v>136</v>
      </c>
      <c r="BC35" s="174">
        <f>ROUND(BB35/BA35*100,1)</f>
        <v>103.8</v>
      </c>
      <c r="BD35" s="175">
        <f>BB35-BA35</f>
        <v>5</v>
      </c>
      <c r="BE35" s="176">
        <v>1781</v>
      </c>
      <c r="BF35" s="176">
        <v>1189</v>
      </c>
      <c r="BG35" s="173">
        <f>ROUND(BF35/BE35*100,1)</f>
        <v>66.8</v>
      </c>
      <c r="BH35" s="171">
        <f>BF35-BE35</f>
        <v>-592</v>
      </c>
      <c r="BI35" s="204">
        <v>2482</v>
      </c>
      <c r="BJ35" s="204">
        <v>2671</v>
      </c>
      <c r="BK35" s="205">
        <f t="shared" si="36"/>
        <v>107.6</v>
      </c>
      <c r="BL35" s="42">
        <f t="shared" si="37"/>
        <v>189</v>
      </c>
      <c r="BM35" s="169">
        <v>140</v>
      </c>
      <c r="BN35" s="169">
        <v>383</v>
      </c>
      <c r="BO35" s="173">
        <f>BN35/BM35*100</f>
        <v>273.57142857142856</v>
      </c>
      <c r="BP35" s="171">
        <f>BN35-BM35</f>
        <v>243</v>
      </c>
      <c r="BQ35" s="169">
        <v>119</v>
      </c>
      <c r="BR35" s="169">
        <v>319</v>
      </c>
      <c r="BS35" s="173">
        <f>BR35/BQ35*100</f>
        <v>268.0672268907563</v>
      </c>
      <c r="BT35" s="171">
        <f>BR35-BQ35</f>
        <v>200</v>
      </c>
      <c r="BU35" s="177">
        <v>4906.293706293706</v>
      </c>
      <c r="BV35" s="177">
        <v>4362.5</v>
      </c>
      <c r="BW35" s="171">
        <f t="shared" si="29"/>
        <v>-543.7937062937062</v>
      </c>
      <c r="BX35" s="169">
        <v>382</v>
      </c>
      <c r="BY35" s="169">
        <v>249</v>
      </c>
      <c r="BZ35" s="173">
        <f>ROUND(BY35/BX35*100,1)</f>
        <v>65.2</v>
      </c>
      <c r="CA35" s="171">
        <f>BY35-BX35</f>
        <v>-133</v>
      </c>
      <c r="CB35" s="52">
        <v>8111.14</v>
      </c>
      <c r="CC35" s="52">
        <v>7920.48</v>
      </c>
      <c r="CD35" s="39">
        <f t="shared" si="38"/>
        <v>97.6</v>
      </c>
      <c r="CE35" s="40">
        <f t="shared" si="39"/>
        <v>-190.66000000000076</v>
      </c>
    </row>
    <row r="36" spans="9:74" s="63" customFormat="1" ht="12.75"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BE36" s="65"/>
      <c r="BF36" s="65"/>
      <c r="BG36" s="65"/>
      <c r="BH36" s="66"/>
      <c r="BI36" s="66"/>
      <c r="BJ36" s="66"/>
      <c r="BK36" s="66"/>
      <c r="BL36" s="66"/>
      <c r="BT36" s="67"/>
      <c r="BU36" s="67"/>
      <c r="BV36" s="67"/>
    </row>
    <row r="37" spans="9:74" s="63" customFormat="1" ht="12.75"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BE37" s="65"/>
      <c r="BF37" s="65"/>
      <c r="BG37" s="65"/>
      <c r="BH37" s="66"/>
      <c r="BI37" s="66"/>
      <c r="BJ37" s="66"/>
      <c r="BK37" s="66"/>
      <c r="BL37" s="66"/>
      <c r="BT37" s="67"/>
      <c r="BU37" s="67"/>
      <c r="BV37" s="67"/>
    </row>
    <row r="38" spans="9:74" s="63" customFormat="1" ht="12.75"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BH38" s="67"/>
      <c r="BI38" s="67"/>
      <c r="BJ38" s="67"/>
      <c r="BK38" s="67"/>
      <c r="BL38" s="67"/>
      <c r="BT38" s="67"/>
      <c r="BU38" s="67"/>
      <c r="BV38" s="67"/>
    </row>
    <row r="39" spans="9:74" s="63" customFormat="1" ht="12.75"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BT39" s="67"/>
      <c r="BU39" s="67"/>
      <c r="BV39" s="67"/>
    </row>
    <row r="40" spans="9:44" s="63" customFormat="1" ht="12.75"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</row>
    <row r="41" spans="9:44" s="63" customFormat="1" ht="12.75"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</row>
    <row r="42" spans="9:44" s="63" customFormat="1" ht="12.75"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</row>
    <row r="43" spans="33:44" s="63" customFormat="1" ht="12.75"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</row>
    <row r="44" spans="33:44" s="63" customFormat="1" ht="12.75"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</row>
    <row r="45" spans="33:44" s="63" customFormat="1" ht="12.75"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</row>
    <row r="46" spans="33:44" s="63" customFormat="1" ht="12.75"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</row>
    <row r="47" spans="33:44" s="63" customFormat="1" ht="12.75">
      <c r="AG47" s="319"/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</row>
    <row r="48" spans="33:44" s="63" customFormat="1" ht="12.75"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</row>
    <row r="49" spans="33:44" s="63" customFormat="1" ht="12.75"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</row>
    <row r="50" spans="33:44" s="63" customFormat="1" ht="12.75"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</row>
    <row r="51" spans="33:44" s="63" customFormat="1" ht="12.75"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</row>
    <row r="52" spans="33:44" s="63" customFormat="1" ht="12.75"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</row>
    <row r="53" spans="33:44" s="63" customFormat="1" ht="12.75"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</row>
    <row r="54" spans="33:44" s="63" customFormat="1" ht="12.75"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</row>
    <row r="55" spans="33:44" s="63" customFormat="1" ht="12.75">
      <c r="AG55" s="319"/>
      <c r="AH55" s="319"/>
      <c r="AI55" s="319"/>
      <c r="AJ55" s="319"/>
      <c r="AK55" s="319"/>
      <c r="AL55" s="319"/>
      <c r="AM55" s="319"/>
      <c r="AN55" s="319"/>
      <c r="AO55" s="319"/>
      <c r="AP55" s="319"/>
      <c r="AQ55" s="319"/>
      <c r="AR55" s="319"/>
    </row>
    <row r="56" spans="33:44" s="63" customFormat="1" ht="12.75">
      <c r="AG56" s="319"/>
      <c r="AH56" s="319"/>
      <c r="AI56" s="319"/>
      <c r="AJ56" s="319"/>
      <c r="AK56" s="319"/>
      <c r="AL56" s="319"/>
      <c r="AM56" s="319"/>
      <c r="AN56" s="319"/>
      <c r="AO56" s="319"/>
      <c r="AP56" s="319"/>
      <c r="AQ56" s="319"/>
      <c r="AR56" s="319"/>
    </row>
    <row r="57" spans="33:44" s="63" customFormat="1" ht="12.75">
      <c r="AG57" s="319"/>
      <c r="AH57" s="319"/>
      <c r="AI57" s="319"/>
      <c r="AJ57" s="319"/>
      <c r="AK57" s="319"/>
      <c r="AL57" s="319"/>
      <c r="AM57" s="319"/>
      <c r="AN57" s="319"/>
      <c r="AO57" s="319"/>
      <c r="AP57" s="319"/>
      <c r="AQ57" s="319"/>
      <c r="AR57" s="319"/>
    </row>
    <row r="58" spans="33:44" s="63" customFormat="1" ht="12.75"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</row>
    <row r="59" spans="33:44" s="63" customFormat="1" ht="12.75"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</row>
    <row r="60" spans="33:44" s="63" customFormat="1" ht="12.75"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</row>
    <row r="61" spans="33:44" s="63" customFormat="1" ht="12.75"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</row>
    <row r="62" spans="33:44" s="18" customFormat="1" ht="12.75"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</row>
    <row r="63" spans="33:44" s="18" customFormat="1" ht="12.75"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</row>
    <row r="64" spans="33:44" s="18" customFormat="1" ht="12.75"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</row>
    <row r="65" spans="33:44" s="18" customFormat="1" ht="12.75"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</row>
    <row r="66" spans="33:44" s="18" customFormat="1" ht="12.75"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</row>
    <row r="67" spans="33:44" s="18" customFormat="1" ht="12.75"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</row>
    <row r="68" spans="33:44" s="18" customFormat="1" ht="12.75"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</row>
    <row r="69" spans="33:44" s="18" customFormat="1" ht="12.75"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</row>
    <row r="70" spans="33:44" s="18" customFormat="1" ht="12.75"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</row>
    <row r="71" spans="33:44" s="18" customFormat="1" ht="12.75"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</row>
    <row r="72" spans="33:44" s="18" customFormat="1" ht="12.75"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</row>
    <row r="73" spans="33:44" s="18" customFormat="1" ht="12.75"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</row>
    <row r="74" spans="33:44" s="18" customFormat="1" ht="12.75"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</row>
    <row r="75" spans="33:44" s="18" customFormat="1" ht="12.75"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</row>
    <row r="76" spans="33:44" s="18" customFormat="1" ht="12.75"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</row>
    <row r="77" spans="33:44" s="18" customFormat="1" ht="12.75"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</row>
    <row r="78" spans="33:44" s="18" customFormat="1" ht="12.75"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</row>
    <row r="79" spans="33:44" s="18" customFormat="1" ht="12.75"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</row>
    <row r="80" spans="33:44" s="18" customFormat="1" ht="12.75"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</row>
    <row r="81" spans="33:44" s="18" customFormat="1" ht="12.75"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</row>
    <row r="82" spans="33:44" s="18" customFormat="1" ht="12.75"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</row>
    <row r="83" spans="33:44" s="18" customFormat="1" ht="12.75"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</row>
    <row r="84" spans="33:44" s="18" customFormat="1" ht="12.75"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</row>
    <row r="85" spans="33:44" s="18" customFormat="1" ht="12.75"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</row>
    <row r="86" spans="33:44" s="18" customFormat="1" ht="12.75"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</row>
    <row r="87" spans="33:44" s="18" customFormat="1" ht="12.75"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</row>
    <row r="88" spans="33:44" s="18" customFormat="1" ht="12.75"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</row>
    <row r="89" spans="33:44" s="18" customFormat="1" ht="12.75"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0"/>
      <c r="AR89" s="320"/>
    </row>
    <row r="90" spans="33:44" s="18" customFormat="1" ht="12.75"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</row>
    <row r="91" spans="33:44" s="18" customFormat="1" ht="12.75"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</row>
    <row r="92" spans="33:44" s="18" customFormat="1" ht="12.75"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</row>
    <row r="93" spans="33:44" s="18" customFormat="1" ht="12.75"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</row>
    <row r="94" spans="33:44" s="18" customFormat="1" ht="12.75"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</row>
    <row r="95" spans="33:44" s="18" customFormat="1" ht="12.75"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</row>
    <row r="96" spans="33:44" s="18" customFormat="1" ht="12.75"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</row>
    <row r="97" spans="33:44" s="18" customFormat="1" ht="12.75"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</row>
    <row r="98" spans="33:44" s="18" customFormat="1" ht="12.75"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</row>
    <row r="99" spans="33:44" s="18" customFormat="1" ht="12.75"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</row>
    <row r="100" spans="33:44" s="18" customFormat="1" ht="12.75"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</row>
    <row r="101" spans="33:44" s="18" customFormat="1" ht="12.75"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</row>
    <row r="102" spans="33:44" s="18" customFormat="1" ht="12.75"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</row>
    <row r="103" spans="33:44" s="18" customFormat="1" ht="12.75"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</row>
    <row r="104" spans="33:44" s="18" customFormat="1" ht="12.75"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</row>
    <row r="105" spans="33:44" s="18" customFormat="1" ht="12.75"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</row>
    <row r="106" spans="33:44" s="18" customFormat="1" ht="12.75"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</row>
    <row r="107" spans="33:44" s="18" customFormat="1" ht="12.75"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</row>
    <row r="108" spans="33:44" s="18" customFormat="1" ht="12.75"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</row>
    <row r="109" spans="33:44" s="18" customFormat="1" ht="12.75"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</row>
    <row r="110" spans="33:44" s="18" customFormat="1" ht="12.75">
      <c r="AG110" s="320"/>
      <c r="AH110" s="320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</row>
    <row r="111" spans="33:44" s="18" customFormat="1" ht="12.75"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</row>
    <row r="112" spans="33:44" s="18" customFormat="1" ht="12.75"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</row>
    <row r="113" spans="33:44" s="18" customFormat="1" ht="12.75"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</row>
    <row r="114" spans="33:44" s="18" customFormat="1" ht="12.75"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</row>
    <row r="115" spans="33:44" s="18" customFormat="1" ht="12.75"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</row>
    <row r="116" spans="33:44" s="18" customFormat="1" ht="12.75"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</row>
    <row r="117" spans="33:44" s="18" customFormat="1" ht="12.75">
      <c r="AG117" s="320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</row>
    <row r="118" spans="33:44" s="18" customFormat="1" ht="12.75">
      <c r="AG118" s="320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</row>
    <row r="119" spans="33:44" s="18" customFormat="1" ht="12.75"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</row>
    <row r="120" spans="33:44" s="18" customFormat="1" ht="12.75">
      <c r="AG120" s="320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</row>
    <row r="121" spans="33:44" s="18" customFormat="1" ht="12.75"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AQ121" s="320"/>
      <c r="AR121" s="320"/>
    </row>
    <row r="122" spans="33:44" s="18" customFormat="1" ht="12.75"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</row>
    <row r="123" spans="33:44" s="18" customFormat="1" ht="12.75"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AQ123" s="320"/>
      <c r="AR123" s="320"/>
    </row>
    <row r="124" spans="33:44" s="18" customFormat="1" ht="12.75">
      <c r="AG124" s="320"/>
      <c r="AH124" s="320"/>
      <c r="AI124" s="320"/>
      <c r="AJ124" s="320"/>
      <c r="AK124" s="320"/>
      <c r="AL124" s="320"/>
      <c r="AM124" s="320"/>
      <c r="AN124" s="320"/>
      <c r="AO124" s="320"/>
      <c r="AP124" s="320"/>
      <c r="AQ124" s="320"/>
      <c r="AR124" s="320"/>
    </row>
    <row r="125" spans="33:44" s="18" customFormat="1" ht="12.75">
      <c r="AG125" s="320"/>
      <c r="AH125" s="320"/>
      <c r="AI125" s="320"/>
      <c r="AJ125" s="320"/>
      <c r="AK125" s="320"/>
      <c r="AL125" s="320"/>
      <c r="AM125" s="320"/>
      <c r="AN125" s="320"/>
      <c r="AO125" s="320"/>
      <c r="AP125" s="320"/>
      <c r="AQ125" s="320"/>
      <c r="AR125" s="320"/>
    </row>
    <row r="126" spans="33:44" s="18" customFormat="1" ht="12.75">
      <c r="AG126" s="320"/>
      <c r="AH126" s="320"/>
      <c r="AI126" s="320"/>
      <c r="AJ126" s="320"/>
      <c r="AK126" s="320"/>
      <c r="AL126" s="320"/>
      <c r="AM126" s="320"/>
      <c r="AN126" s="320"/>
      <c r="AO126" s="320"/>
      <c r="AP126" s="320"/>
      <c r="AQ126" s="320"/>
      <c r="AR126" s="320"/>
    </row>
    <row r="127" spans="33:44" s="18" customFormat="1" ht="12.75">
      <c r="AG127" s="320"/>
      <c r="AH127" s="320"/>
      <c r="AI127" s="320"/>
      <c r="AJ127" s="320"/>
      <c r="AK127" s="320"/>
      <c r="AL127" s="320"/>
      <c r="AM127" s="320"/>
      <c r="AN127" s="320"/>
      <c r="AO127" s="320"/>
      <c r="AP127" s="320"/>
      <c r="AQ127" s="320"/>
      <c r="AR127" s="320"/>
    </row>
    <row r="128" spans="33:44" s="18" customFormat="1" ht="12.75">
      <c r="AG128" s="320"/>
      <c r="AH128" s="320"/>
      <c r="AI128" s="320"/>
      <c r="AJ128" s="320"/>
      <c r="AK128" s="320"/>
      <c r="AL128" s="320"/>
      <c r="AM128" s="320"/>
      <c r="AN128" s="320"/>
      <c r="AO128" s="320"/>
      <c r="AP128" s="320"/>
      <c r="AQ128" s="320"/>
      <c r="AR128" s="320"/>
    </row>
    <row r="129" spans="33:44" s="18" customFormat="1" ht="12.75">
      <c r="AG129" s="320"/>
      <c r="AH129" s="320"/>
      <c r="AI129" s="320"/>
      <c r="AJ129" s="320"/>
      <c r="AK129" s="320"/>
      <c r="AL129" s="320"/>
      <c r="AM129" s="320"/>
      <c r="AN129" s="320"/>
      <c r="AO129" s="320"/>
      <c r="AP129" s="320"/>
      <c r="AQ129" s="320"/>
      <c r="AR129" s="320"/>
    </row>
    <row r="130" spans="33:44" s="18" customFormat="1" ht="12.75">
      <c r="AG130" s="320"/>
      <c r="AH130" s="320"/>
      <c r="AI130" s="320"/>
      <c r="AJ130" s="320"/>
      <c r="AK130" s="320"/>
      <c r="AL130" s="320"/>
      <c r="AM130" s="320"/>
      <c r="AN130" s="320"/>
      <c r="AO130" s="320"/>
      <c r="AP130" s="320"/>
      <c r="AQ130" s="320"/>
      <c r="AR130" s="320"/>
    </row>
    <row r="131" spans="33:44" s="18" customFormat="1" ht="12.75">
      <c r="AG131" s="320"/>
      <c r="AH131" s="320"/>
      <c r="AI131" s="320"/>
      <c r="AJ131" s="320"/>
      <c r="AK131" s="320"/>
      <c r="AL131" s="320"/>
      <c r="AM131" s="320"/>
      <c r="AN131" s="320"/>
      <c r="AO131" s="320"/>
      <c r="AP131" s="320"/>
      <c r="AQ131" s="320"/>
      <c r="AR131" s="320"/>
    </row>
    <row r="132" spans="33:44" s="18" customFormat="1" ht="12.75">
      <c r="AG132" s="320"/>
      <c r="AH132" s="320"/>
      <c r="AI132" s="320"/>
      <c r="AJ132" s="320"/>
      <c r="AK132" s="320"/>
      <c r="AL132" s="320"/>
      <c r="AM132" s="320"/>
      <c r="AN132" s="320"/>
      <c r="AO132" s="320"/>
      <c r="AP132" s="320"/>
      <c r="AQ132" s="320"/>
      <c r="AR132" s="320"/>
    </row>
    <row r="133" spans="33:44" s="18" customFormat="1" ht="12.75">
      <c r="AG133" s="320"/>
      <c r="AH133" s="320"/>
      <c r="AI133" s="320"/>
      <c r="AJ133" s="320"/>
      <c r="AK133" s="320"/>
      <c r="AL133" s="320"/>
      <c r="AM133" s="320"/>
      <c r="AN133" s="320"/>
      <c r="AO133" s="320"/>
      <c r="AP133" s="320"/>
      <c r="AQ133" s="320"/>
      <c r="AR133" s="320"/>
    </row>
    <row r="134" spans="33:44" s="18" customFormat="1" ht="12.75"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</row>
    <row r="135" spans="33:44" s="18" customFormat="1" ht="12.75">
      <c r="AG135" s="320"/>
      <c r="AH135" s="320"/>
      <c r="AI135" s="320"/>
      <c r="AJ135" s="320"/>
      <c r="AK135" s="320"/>
      <c r="AL135" s="320"/>
      <c r="AM135" s="320"/>
      <c r="AN135" s="320"/>
      <c r="AO135" s="320"/>
      <c r="AP135" s="320"/>
      <c r="AQ135" s="320"/>
      <c r="AR135" s="320"/>
    </row>
    <row r="136" spans="33:44" s="18" customFormat="1" ht="12.75">
      <c r="AG136" s="320"/>
      <c r="AH136" s="320"/>
      <c r="AI136" s="320"/>
      <c r="AJ136" s="320"/>
      <c r="AK136" s="320"/>
      <c r="AL136" s="320"/>
      <c r="AM136" s="320"/>
      <c r="AN136" s="320"/>
      <c r="AO136" s="320"/>
      <c r="AP136" s="320"/>
      <c r="AQ136" s="320"/>
      <c r="AR136" s="320"/>
    </row>
    <row r="137" spans="33:44" s="18" customFormat="1" ht="12.75">
      <c r="AG137" s="320"/>
      <c r="AH137" s="320"/>
      <c r="AI137" s="320"/>
      <c r="AJ137" s="320"/>
      <c r="AK137" s="320"/>
      <c r="AL137" s="320"/>
      <c r="AM137" s="320"/>
      <c r="AN137" s="320"/>
      <c r="AO137" s="320"/>
      <c r="AP137" s="320"/>
      <c r="AQ137" s="320"/>
      <c r="AR137" s="320"/>
    </row>
    <row r="138" spans="33:44" s="18" customFormat="1" ht="12.75">
      <c r="AG138" s="320"/>
      <c r="AH138" s="320"/>
      <c r="AI138" s="320"/>
      <c r="AJ138" s="320"/>
      <c r="AK138" s="320"/>
      <c r="AL138" s="320"/>
      <c r="AM138" s="320"/>
      <c r="AN138" s="320"/>
      <c r="AO138" s="320"/>
      <c r="AP138" s="320"/>
      <c r="AQ138" s="320"/>
      <c r="AR138" s="320"/>
    </row>
    <row r="139" spans="33:44" s="18" customFormat="1" ht="12.75">
      <c r="AG139" s="320"/>
      <c r="AH139" s="320"/>
      <c r="AI139" s="320"/>
      <c r="AJ139" s="320"/>
      <c r="AK139" s="320"/>
      <c r="AL139" s="320"/>
      <c r="AM139" s="320"/>
      <c r="AN139" s="320"/>
      <c r="AO139" s="320"/>
      <c r="AP139" s="320"/>
      <c r="AQ139" s="320"/>
      <c r="AR139" s="320"/>
    </row>
    <row r="140" spans="33:44" s="18" customFormat="1" ht="12.75">
      <c r="AG140" s="320"/>
      <c r="AH140" s="320"/>
      <c r="AI140" s="320"/>
      <c r="AJ140" s="320"/>
      <c r="AK140" s="320"/>
      <c r="AL140" s="320"/>
      <c r="AM140" s="320"/>
      <c r="AN140" s="320"/>
      <c r="AO140" s="320"/>
      <c r="AP140" s="320"/>
      <c r="AQ140" s="320"/>
      <c r="AR140" s="320"/>
    </row>
    <row r="141" spans="33:44" s="18" customFormat="1" ht="12.75">
      <c r="AG141" s="320"/>
      <c r="AH141" s="320"/>
      <c r="AI141" s="320"/>
      <c r="AJ141" s="320"/>
      <c r="AK141" s="320"/>
      <c r="AL141" s="320"/>
      <c r="AM141" s="320"/>
      <c r="AN141" s="320"/>
      <c r="AO141" s="320"/>
      <c r="AP141" s="320"/>
      <c r="AQ141" s="320"/>
      <c r="AR141" s="320"/>
    </row>
    <row r="142" spans="33:44" s="18" customFormat="1" ht="12.75"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</row>
    <row r="143" spans="33:44" s="18" customFormat="1" ht="12.75">
      <c r="AG143" s="320"/>
      <c r="AH143" s="320"/>
      <c r="AI143" s="320"/>
      <c r="AJ143" s="320"/>
      <c r="AK143" s="320"/>
      <c r="AL143" s="320"/>
      <c r="AM143" s="320"/>
      <c r="AN143" s="320"/>
      <c r="AO143" s="320"/>
      <c r="AP143" s="320"/>
      <c r="AQ143" s="320"/>
      <c r="AR143" s="320"/>
    </row>
    <row r="144" spans="33:44" s="18" customFormat="1" ht="12.75">
      <c r="AG144" s="320"/>
      <c r="AH144" s="320"/>
      <c r="AI144" s="320"/>
      <c r="AJ144" s="320"/>
      <c r="AK144" s="320"/>
      <c r="AL144" s="320"/>
      <c r="AM144" s="320"/>
      <c r="AN144" s="320"/>
      <c r="AO144" s="320"/>
      <c r="AP144" s="320"/>
      <c r="AQ144" s="320"/>
      <c r="AR144" s="320"/>
    </row>
    <row r="145" spans="33:44" s="18" customFormat="1" ht="12.75">
      <c r="AG145" s="320"/>
      <c r="AH145" s="320"/>
      <c r="AI145" s="320"/>
      <c r="AJ145" s="320"/>
      <c r="AK145" s="320"/>
      <c r="AL145" s="320"/>
      <c r="AM145" s="320"/>
      <c r="AN145" s="320"/>
      <c r="AO145" s="320"/>
      <c r="AP145" s="320"/>
      <c r="AQ145" s="320"/>
      <c r="AR145" s="320"/>
    </row>
  </sheetData>
  <sheetProtection/>
  <mergeCells count="88">
    <mergeCell ref="AL2:AM2"/>
    <mergeCell ref="C6:C7"/>
    <mergeCell ref="D6:E6"/>
    <mergeCell ref="G6:G7"/>
    <mergeCell ref="AC6:AC7"/>
    <mergeCell ref="AD6:AD7"/>
    <mergeCell ref="J3:M3"/>
    <mergeCell ref="V3:X5"/>
    <mergeCell ref="H6:I6"/>
    <mergeCell ref="K6:K7"/>
    <mergeCell ref="BX3:CA5"/>
    <mergeCell ref="BN6:BN7"/>
    <mergeCell ref="O6:O7"/>
    <mergeCell ref="BI6:BI7"/>
    <mergeCell ref="Y6:Y7"/>
    <mergeCell ref="BG6:BH6"/>
    <mergeCell ref="BB6:BB7"/>
    <mergeCell ref="BC6:BD6"/>
    <mergeCell ref="AY4:AZ5"/>
    <mergeCell ref="AG3:AJ5"/>
    <mergeCell ref="BQ3:BT3"/>
    <mergeCell ref="BQ4:BT5"/>
    <mergeCell ref="BJ6:BJ7"/>
    <mergeCell ref="T6:U6"/>
    <mergeCell ref="J4:M5"/>
    <mergeCell ref="BK6:BL6"/>
    <mergeCell ref="BO6:BP6"/>
    <mergeCell ref="BQ6:BQ7"/>
    <mergeCell ref="BS6:BT6"/>
    <mergeCell ref="BE3:BH5"/>
    <mergeCell ref="BI3:BL5"/>
    <mergeCell ref="BA3:BD5"/>
    <mergeCell ref="AO4:AR5"/>
    <mergeCell ref="R3:U5"/>
    <mergeCell ref="F6:F7"/>
    <mergeCell ref="P6:Q6"/>
    <mergeCell ref="R6:R7"/>
    <mergeCell ref="S6:S7"/>
    <mergeCell ref="AI6:AJ6"/>
    <mergeCell ref="AA6:AB6"/>
    <mergeCell ref="BZ6:CA6"/>
    <mergeCell ref="BM6:BM7"/>
    <mergeCell ref="BU6:BU7"/>
    <mergeCell ref="BV6:BV7"/>
    <mergeCell ref="BW6:BW7"/>
    <mergeCell ref="BX6:BX7"/>
    <mergeCell ref="BY6:BY7"/>
    <mergeCell ref="BR6:BR7"/>
    <mergeCell ref="AU6:AV6"/>
    <mergeCell ref="B6:B7"/>
    <mergeCell ref="AQ6:AR6"/>
    <mergeCell ref="AK6:AK7"/>
    <mergeCell ref="AK4:AN5"/>
    <mergeCell ref="AL6:AL7"/>
    <mergeCell ref="AG6:AG7"/>
    <mergeCell ref="AE6:AF6"/>
    <mergeCell ref="AP6:AP7"/>
    <mergeCell ref="Z6:Z7"/>
    <mergeCell ref="AH6:AH7"/>
    <mergeCell ref="J6:J7"/>
    <mergeCell ref="V6:V7"/>
    <mergeCell ref="W6:W7"/>
    <mergeCell ref="CD2:CE2"/>
    <mergeCell ref="BK2:BL2"/>
    <mergeCell ref="BU3:BW5"/>
    <mergeCell ref="AK3:AR3"/>
    <mergeCell ref="BM3:BP5"/>
    <mergeCell ref="BE6:BF6"/>
    <mergeCell ref="N6:N7"/>
    <mergeCell ref="BA6:BA7"/>
    <mergeCell ref="A1:Q1"/>
    <mergeCell ref="A2:Q2"/>
    <mergeCell ref="Y3:AB5"/>
    <mergeCell ref="AC3:AF5"/>
    <mergeCell ref="AS3:AV5"/>
    <mergeCell ref="AS6:AS7"/>
    <mergeCell ref="AT6:AT7"/>
    <mergeCell ref="AM6:AN6"/>
    <mergeCell ref="AO6:AO7"/>
    <mergeCell ref="CB3:CE5"/>
    <mergeCell ref="B3:E5"/>
    <mergeCell ref="A3:A7"/>
    <mergeCell ref="F3:I5"/>
    <mergeCell ref="N3:Q5"/>
    <mergeCell ref="CD6:CE6"/>
    <mergeCell ref="CB6:CB7"/>
    <mergeCell ref="CC6:CC7"/>
    <mergeCell ref="L6:M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4" r:id="rId1"/>
  <colBreaks count="3" manualBreakCount="3">
    <brk id="17" max="34" man="1"/>
    <brk id="40" max="34" man="1"/>
    <brk id="6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2019-12-17T13:30:12Z</cp:lastPrinted>
  <dcterms:created xsi:type="dcterms:W3CDTF">2017-11-17T08:56:41Z</dcterms:created>
  <dcterms:modified xsi:type="dcterms:W3CDTF">2020-06-10T10:58:57Z</dcterms:modified>
  <cp:category/>
  <cp:version/>
  <cp:contentType/>
  <cp:contentStatus/>
</cp:coreProperties>
</file>