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95" windowWidth="28665" windowHeight="11910" tabRatio="573" activeTab="4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'2'!$B$1:$F$34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'6'!$A$1:$BX$35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<sst xmlns="http://schemas.openxmlformats.org/spreadsheetml/2006/main" count="269" uniqueCount="153">
  <si>
    <t>Показник</t>
  </si>
  <si>
    <t>зміна значення</t>
  </si>
  <si>
    <t>%</t>
  </si>
  <si>
    <t xml:space="preserve"> </t>
  </si>
  <si>
    <t xml:space="preserve"> 2017 р.</t>
  </si>
  <si>
    <t>х</t>
  </si>
  <si>
    <t>Середній розмір заробітної плати у вакансіях, грн.</t>
  </si>
  <si>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</si>
  <si>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</si>
  <si>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</si>
  <si>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</si>
  <si>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</si>
  <si>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</si>
  <si>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</si>
  <si>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</si>
  <si>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</si>
  <si>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</si>
  <si>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Кількість вакансій на кінець періоду                                                                       (за формою 3-ПН),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</si>
  <si>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</si>
  <si>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</si>
  <si>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</si>
  <si>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</si>
  <si>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</si>
  <si>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</si>
  <si>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</si>
  <si>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</si>
  <si>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</si>
  <si>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</si>
  <si>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</si>
  <si>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</si>
  <si>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</si>
  <si>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</si>
  <si>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</si>
  <si>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</si>
  <si>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</si>
  <si>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</si>
  <si>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</si>
  <si>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</si>
  <si>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</si>
  <si>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</si>
  <si>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</si>
  <si>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</si>
  <si>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</si>
  <si>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</si>
  <si>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</si>
  <si>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</si>
  <si>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</si>
  <si>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</si>
  <si>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</si>
  <si>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</si>
  <si>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</si>
  <si>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</si>
  <si>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</si>
  <si>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</si>
  <si>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</si>
  <si>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</si>
  <si>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</si>
  <si>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</si>
  <si>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</si>
  <si>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</si>
  <si>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</si>
  <si>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</si>
  <si>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</si>
  <si>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</si>
  <si>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</si>
  <si>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</si>
  <si>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Полтавський обласний ЦЗ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</si>
  <si>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</si>
  <si>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</si>
  <si>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</si>
  <si>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</si>
  <si>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</si>
  <si>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</si>
  <si>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</si>
  <si>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</si>
  <si>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</si>
  <si>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</si>
  <si>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</si>
  <si>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</si>
  <si>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</si>
  <si>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</si>
  <si>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</si>
  <si>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</si>
  <si>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</si>
  <si>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</si>
  <si>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</si>
  <si>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</si>
  <si>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</si>
  <si>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</si>
  <si>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</si>
  <si>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</si>
  <si>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</si>
  <si>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</si>
  <si>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</si>
  <si>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2018 р.</t>
  </si>
  <si>
    <t xml:space="preserve"> + (-)                       осіб</t>
  </si>
  <si>
    <t>Полтавська область</t>
  </si>
  <si>
    <t>2018 р.</t>
  </si>
  <si>
    <t>-</t>
  </si>
  <si>
    <t xml:space="preserve">з них, особи </t>
  </si>
  <si>
    <t>які мали статус безробітного, осіб</t>
  </si>
  <si>
    <t>які навчаються в навчальних закладах різних типів</t>
  </si>
  <si>
    <t>з інших   джерел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</si>
  <si>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</si>
  <si>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</si>
  <si>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</si>
  <si>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</si>
  <si>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 xml:space="preserve">  2018 р.</t>
  </si>
  <si>
    <t xml:space="preserve"> 2019 р.</t>
  </si>
  <si>
    <t>2019 р.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</si>
  <si>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</si>
  <si>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Питома вага працевлашто-           ваних до набуття статусу безробітного,%</t>
  </si>
  <si>
    <t>різ-ниця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</si>
  <si>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</si>
  <si>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</si>
  <si>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1. Мали статус безробітного, тис. осіб</t>
  </si>
  <si>
    <t xml:space="preserve">   1.1. з них зареєстровано з початку року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</si>
  <si>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</si>
  <si>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</si>
  <si>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</si>
  <si>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</si>
  <si>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</si>
  <si>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</si>
  <si>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</si>
  <si>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</si>
  <si>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</si>
  <si>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</si>
  <si>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</si>
  <si>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</si>
  <si>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</si>
  <si>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</si>
  <si>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</si>
  <si>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</si>
  <si>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</si>
  <si>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</si>
  <si>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</si>
  <si>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</si>
  <si>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</si>
  <si>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</si>
  <si>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</si>
  <si>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t>за формою 3-ПН</t>
  </si>
  <si>
    <t>Економічна активність населення у середньому за  2017 - 2018 роки,                                                                                                                                                          за віковими групами, місцем проживання та статтю</t>
  </si>
  <si>
    <t>січень-березень  2018 р.</t>
  </si>
  <si>
    <t>січень-березень 2019 р.</t>
  </si>
  <si>
    <t>за січень-березень 2018-2019 рр.</t>
  </si>
  <si>
    <t xml:space="preserve"> -5,2 в.п.</t>
  </si>
  <si>
    <t>Станом на 1 квітня</t>
  </si>
  <si>
    <t>12. Середній розмір допомоги по безробіттю, у березні, грн.</t>
  </si>
  <si>
    <t>- 1 особа</t>
  </si>
  <si>
    <t>719 грн.</t>
  </si>
  <si>
    <t>638 грн.</t>
  </si>
  <si>
    <t>у січні-березні  2018 - 2019 рр.</t>
  </si>
  <si>
    <t>Середній розмір допомоги по безробіттю у березні, грн.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</si>
</sst>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8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29" borderId="0" applyNumberFormat="0" applyBorder="0" applyAlignment="0" applyProtection="0"/>
    <xf numFmtId="0" fontId="45" fillId="6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74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74" fillId="4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30" borderId="0" applyNumberFormat="0" applyBorder="0" applyAlignment="0" applyProtection="0"/>
    <xf numFmtId="0" fontId="74" fillId="50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6" borderId="0" applyNumberFormat="0" applyBorder="0" applyAlignment="0" applyProtection="0"/>
    <xf numFmtId="0" fontId="74" fillId="5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" borderId="0" applyNumberFormat="0" applyBorder="0" applyAlignment="0" applyProtection="0"/>
    <xf numFmtId="0" fontId="74" fillId="5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9" borderId="0" applyNumberFormat="0" applyBorder="0" applyAlignment="0" applyProtection="0"/>
    <xf numFmtId="0" fontId="74" fillId="5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43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0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5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0" borderId="0" applyNumberFormat="0" applyBorder="0" applyAlignment="0" applyProtection="0"/>
    <xf numFmtId="0" fontId="45" fillId="6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47" borderId="0" applyNumberFormat="0" applyBorder="0" applyAlignment="0" applyProtection="0"/>
    <xf numFmtId="0" fontId="45" fillId="5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14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64" fillId="12" borderId="1" applyNumberFormat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56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49" fillId="0" borderId="4" applyNumberFormat="0" applyFill="0" applyAlignment="0" applyProtection="0"/>
    <xf numFmtId="0" fontId="65" fillId="0" borderId="5" applyNumberFormat="0" applyFill="0" applyAlignment="0" applyProtection="0"/>
    <xf numFmtId="0" fontId="61" fillId="0" borderId="6" applyNumberFormat="0" applyFill="0" applyAlignment="0" applyProtection="0"/>
    <xf numFmtId="0" fontId="50" fillId="0" borderId="7" applyNumberFormat="0" applyFill="0" applyAlignment="0" applyProtection="0"/>
    <xf numFmtId="0" fontId="66" fillId="0" borderId="8" applyNumberFormat="0" applyFill="0" applyAlignment="0" applyProtection="0"/>
    <xf numFmtId="0" fontId="62" fillId="0" borderId="9" applyNumberFormat="0" applyFill="0" applyAlignment="0" applyProtection="0"/>
    <xf numFmtId="0" fontId="51" fillId="0" borderId="10" applyNumberFormat="0" applyFill="0" applyAlignment="0" applyProtection="0"/>
    <xf numFmtId="0" fontId="6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46" fillId="29" borderId="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47" fillId="12" borderId="15" applyNumberFormat="0" applyAlignment="0" applyProtection="0"/>
    <xf numFmtId="0" fontId="6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74" fillId="67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74" fillId="68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74" fillId="6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74" fillId="7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74" fillId="71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74" fillId="72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0" borderId="0" applyNumberFormat="0" applyBorder="0" applyAlignment="0" applyProtection="0"/>
    <xf numFmtId="0" fontId="45" fillId="62" borderId="0" applyNumberFormat="0" applyBorder="0" applyAlignment="0" applyProtection="0"/>
    <xf numFmtId="0" fontId="46" fillId="8" borderId="1" applyNumberFormat="0" applyAlignment="0" applyProtection="0"/>
    <xf numFmtId="0" fontId="46" fillId="17" borderId="1" applyNumberFormat="0" applyAlignment="0" applyProtection="0"/>
    <xf numFmtId="0" fontId="75" fillId="73" borderId="17" applyNumberFormat="0" applyAlignment="0" applyProtection="0"/>
    <xf numFmtId="0" fontId="46" fillId="17" borderId="1" applyNumberFormat="0" applyAlignment="0" applyProtection="0"/>
    <xf numFmtId="0" fontId="76" fillId="74" borderId="18" applyNumberFormat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77" fillId="74" borderId="17" applyNumberFormat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7" fillId="0" borderId="12" applyNumberFormat="0" applyFill="0" applyAlignment="0" applyProtection="0"/>
    <xf numFmtId="0" fontId="81" fillId="0" borderId="22" applyNumberFormat="0" applyFill="0" applyAlignment="0" applyProtection="0"/>
    <xf numFmtId="0" fontId="52" fillId="0" borderId="16" applyNumberFormat="0" applyFill="0" applyAlignment="0" applyProtection="0"/>
    <xf numFmtId="0" fontId="53" fillId="60" borderId="2" applyNumberFormat="0" applyAlignment="0" applyProtection="0"/>
    <xf numFmtId="0" fontId="53" fillId="64" borderId="2" applyNumberFormat="0" applyAlignment="0" applyProtection="0"/>
    <xf numFmtId="0" fontId="82" fillId="75" borderId="23" applyNumberFormat="0" applyAlignment="0" applyProtection="0"/>
    <xf numFmtId="0" fontId="53" fillId="64" borderId="2" applyNumberFormat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76" borderId="0" applyNumberFormat="0" applyBorder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8" fillId="28" borderId="1" applyNumberFormat="0" applyAlignment="0" applyProtection="0"/>
    <xf numFmtId="0" fontId="48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2" fillId="0" borderId="16" applyNumberFormat="0" applyFill="0" applyAlignment="0" applyProtection="0"/>
    <xf numFmtId="0" fontId="86" fillId="7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7" fillId="28" borderId="15" applyNumberFormat="0" applyAlignment="0" applyProtection="0"/>
    <xf numFmtId="0" fontId="47" fillId="63" borderId="15" applyNumberFormat="0" applyAlignment="0" applyProtection="0"/>
    <xf numFmtId="0" fontId="88" fillId="0" borderId="25" applyNumberFormat="0" applyFill="0" applyAlignment="0" applyProtection="0"/>
    <xf numFmtId="0" fontId="54" fillId="29" borderId="0" applyNumberFormat="0" applyBorder="0" applyAlignment="0" applyProtection="0"/>
    <xf numFmtId="0" fontId="54" fillId="65" borderId="0" applyNumberFormat="0" applyBorder="0" applyAlignment="0" applyProtection="0"/>
    <xf numFmtId="0" fontId="44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0" fillId="79" borderId="0" applyNumberFormat="0" applyBorder="0" applyAlignment="0" applyProtection="0"/>
    <xf numFmtId="0" fontId="59" fillId="11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8" fillId="0" borderId="0" xfId="415" applyNumberFormat="1" applyFont="1" applyFill="1" applyProtection="1">
      <alignment/>
      <protection locked="0"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5" fillId="0" borderId="0" xfId="415" applyNumberFormat="1" applyFont="1" applyFill="1" applyProtection="1">
      <alignment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1" fontId="30" fillId="0" borderId="0" xfId="420" applyNumberFormat="1" applyFont="1" applyFill="1">
      <alignment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" fontId="4" fillId="0" borderId="33" xfId="413" applyNumberFormat="1" applyFont="1" applyFill="1" applyBorder="1" applyAlignment="1">
      <alignment horizontal="center" vertical="center" wrapText="1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189" fontId="6" fillId="0" borderId="30" xfId="413" applyNumberFormat="1" applyFont="1" applyFill="1" applyBorder="1" applyAlignment="1">
      <alignment horizontal="center" vertical="center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1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1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3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3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3" fillId="0" borderId="43" xfId="410" applyFont="1" applyFill="1" applyBorder="1" applyAlignment="1">
      <alignment horizontal="left" vertical="center" wrapText="1"/>
      <protection/>
    </xf>
    <xf numFmtId="49" fontId="42" fillId="0" borderId="50" xfId="410" applyNumberFormat="1" applyFont="1" applyFill="1" applyBorder="1" applyAlignment="1">
      <alignment horizontal="center" vertical="center" wrapText="1"/>
      <protection/>
    </xf>
    <xf numFmtId="49" fontId="42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3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3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0" fontId="5" fillId="0" borderId="33" xfId="418" applyFont="1" applyBorder="1" applyAlignment="1">
      <alignment horizontal="center"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0" fontId="23" fillId="0" borderId="53" xfId="416" applyFont="1" applyBorder="1" applyAlignment="1">
      <alignment vertical="center" wrapText="1"/>
      <protection/>
    </xf>
    <xf numFmtId="0" fontId="28" fillId="0" borderId="52" xfId="420" applyFont="1" applyFill="1" applyBorder="1" applyAlignment="1">
      <alignment horizontal="center"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2" fillId="80" borderId="33" xfId="420" applyNumberFormat="1" applyFont="1" applyFill="1" applyBorder="1" applyAlignment="1">
      <alignment horizontal="center" vertical="center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1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4" fillId="80" borderId="37" xfId="413" applyFont="1" applyFill="1" applyBorder="1" applyAlignment="1">
      <alignment horizontal="left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4" fillId="80" borderId="37" xfId="413" applyNumberFormat="1" applyFont="1" applyFill="1" applyBorder="1" applyAlignment="1">
      <alignment horizontal="center" vertical="center" wrapText="1"/>
      <protection/>
    </xf>
    <xf numFmtId="0" fontId="13" fillId="0" borderId="33" xfId="402" applyFont="1" applyBorder="1" applyAlignment="1">
      <alignment horizontal="center" vertical="center"/>
      <protection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4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188" fontId="19" fillId="0" borderId="33" xfId="415" applyNumberFormat="1" applyFont="1" applyFill="1" applyBorder="1" applyAlignment="1" applyProtection="1">
      <alignment horizontal="center" vertical="center"/>
      <protection locked="0"/>
    </xf>
    <xf numFmtId="188" fontId="13" fillId="0" borderId="33" xfId="415" applyNumberFormat="1" applyFont="1" applyFill="1" applyBorder="1" applyAlignment="1" applyProtection="1">
      <alignment horizontal="center" vertical="center"/>
      <protection locked="0"/>
    </xf>
    <xf numFmtId="3" fontId="91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" fontId="13" fillId="0" borderId="33" xfId="415" applyNumberFormat="1" applyFont="1" applyFill="1" applyBorder="1" applyAlignment="1" applyProtection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2" fillId="80" borderId="32" xfId="420" applyNumberFormat="1" applyFont="1" applyFill="1" applyBorder="1" applyAlignment="1">
      <alignment horizontal="center" vertical="center"/>
      <protection/>
    </xf>
    <xf numFmtId="188" fontId="93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3" fontId="91" fillId="80" borderId="37" xfId="413" applyNumberFormat="1" applyFont="1" applyFill="1" applyBorder="1" applyAlignment="1">
      <alignment horizontal="center" vertical="center" wrapText="1"/>
      <protection/>
    </xf>
    <xf numFmtId="189" fontId="6" fillId="80" borderId="33" xfId="413" applyNumberFormat="1" applyFont="1" applyFill="1" applyBorder="1" applyAlignment="1">
      <alignment horizontal="center" vertical="center"/>
      <protection/>
    </xf>
    <xf numFmtId="0" fontId="24" fillId="0" borderId="0" xfId="410" applyFont="1" applyAlignment="1">
      <alignment horizontal="center" vertical="center" wrapText="1"/>
      <protection/>
    </xf>
    <xf numFmtId="0" fontId="40" fillId="0" borderId="55" xfId="419" applyFont="1" applyFill="1" applyBorder="1" applyAlignment="1">
      <alignment horizontal="left" wrapText="1"/>
      <protection/>
    </xf>
    <xf numFmtId="0" fontId="25" fillId="0" borderId="56" xfId="410" applyFont="1" applyFill="1" applyBorder="1" applyAlignment="1">
      <alignment horizontal="center" vertical="center" wrapText="1"/>
      <protection/>
    </xf>
    <xf numFmtId="0" fontId="25" fillId="0" borderId="57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49" fontId="6" fillId="0" borderId="30" xfId="413" applyNumberFormat="1" applyFont="1" applyFill="1" applyBorder="1" applyAlignment="1">
      <alignment horizontal="center" vertical="center"/>
      <protection/>
    </xf>
    <xf numFmtId="49" fontId="6" fillId="0" borderId="36" xfId="413" applyNumberFormat="1" applyFont="1" applyFill="1" applyBorder="1" applyAlignment="1">
      <alignment horizontal="center" vertical="center"/>
      <protection/>
    </xf>
    <xf numFmtId="0" fontId="10" fillId="0" borderId="58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58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  <xf numFmtId="1" fontId="15" fillId="0" borderId="54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4" fillId="0" borderId="59" xfId="415" applyNumberFormat="1" applyFont="1" applyFill="1" applyBorder="1" applyAlignment="1" applyProtection="1">
      <alignment horizontal="center" vertical="center" wrapText="1"/>
      <protection/>
    </xf>
    <xf numFmtId="1" fontId="14" fillId="0" borderId="58" xfId="415" applyNumberFormat="1" applyFont="1" applyFill="1" applyBorder="1" applyAlignment="1" applyProtection="1">
      <alignment horizontal="center" vertical="center" wrapText="1"/>
      <protection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59" xfId="415" applyNumberFormat="1" applyFont="1" applyFill="1" applyBorder="1" applyAlignment="1" applyProtection="1">
      <alignment horizontal="center" vertical="center" wrapText="1"/>
      <protection/>
    </xf>
    <xf numFmtId="1" fontId="13" fillId="0" borderId="58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1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54" xfId="415" applyNumberFormat="1" applyFont="1" applyFill="1" applyBorder="1" applyAlignment="1" applyProtection="1">
      <alignment horizontal="center"/>
      <protection/>
    </xf>
    <xf numFmtId="1" fontId="2" fillId="0" borderId="62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3" fillId="0" borderId="54" xfId="415" applyNumberFormat="1" applyFont="1" applyFill="1" applyBorder="1" applyAlignment="1" applyProtection="1">
      <alignment horizontal="center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13" fillId="80" borderId="59" xfId="415" applyNumberFormat="1" applyFont="1" applyFill="1" applyBorder="1" applyAlignment="1" applyProtection="1">
      <alignment horizontal="center" vertical="center" wrapText="1"/>
      <protection/>
    </xf>
    <xf numFmtId="1" fontId="13" fillId="80" borderId="58" xfId="415" applyNumberFormat="1" applyFont="1" applyFill="1" applyBorder="1" applyAlignment="1" applyProtection="1">
      <alignment horizontal="center" vertical="center" wrapText="1"/>
      <protection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C11" sqref="C11"/>
    </sheetView>
  </sheetViews>
  <sheetFormatPr defaultColWidth="10.28125" defaultRowHeight="15"/>
  <cols>
    <col min="1" max="1" width="82.421875" style="102" customWidth="1"/>
    <col min="2" max="2" width="23.8515625" style="107" customWidth="1"/>
    <col min="3" max="3" width="24.28125" style="107" customWidth="1"/>
    <col min="4" max="237" width="7.8515625" style="102" customWidth="1"/>
    <col min="238" max="238" width="39.28125" style="102" customWidth="1"/>
    <col min="239" max="16384" width="10.28125" style="102" customWidth="1"/>
  </cols>
  <sheetData>
    <row r="1" spans="1:3" ht="49.5" customHeight="1">
      <c r="A1" s="218" t="s">
        <v>141</v>
      </c>
      <c r="B1" s="218"/>
      <c r="C1" s="218"/>
    </row>
    <row r="2" spans="1:3" ht="38.25" customHeight="1" thickBot="1">
      <c r="A2" s="219" t="s">
        <v>54</v>
      </c>
      <c r="B2" s="219"/>
      <c r="C2" s="219"/>
    </row>
    <row r="3" spans="1:3" s="104" customFormat="1" ht="39" customHeight="1" thickTop="1">
      <c r="A3" s="103"/>
      <c r="B3" s="220" t="s">
        <v>55</v>
      </c>
      <c r="C3" s="221"/>
    </row>
    <row r="4" spans="1:3" s="104" customFormat="1" ht="40.5" customHeight="1" thickBot="1">
      <c r="A4" s="105"/>
      <c r="B4" s="129" t="s">
        <v>4</v>
      </c>
      <c r="C4" s="130" t="s">
        <v>94</v>
      </c>
    </row>
    <row r="5" spans="1:3" s="104" customFormat="1" ht="63" customHeight="1" thickTop="1">
      <c r="A5" s="123" t="s">
        <v>58</v>
      </c>
      <c r="B5" s="112">
        <v>653.3</v>
      </c>
      <c r="C5" s="113">
        <v>656.9</v>
      </c>
    </row>
    <row r="6" spans="1:3" s="104" customFormat="1" ht="48.75" customHeight="1">
      <c r="A6" s="124" t="s">
        <v>57</v>
      </c>
      <c r="B6" s="114">
        <v>61.4</v>
      </c>
      <c r="C6" s="115">
        <v>62</v>
      </c>
    </row>
    <row r="7" spans="1:3" s="104" customFormat="1" ht="57" customHeight="1">
      <c r="A7" s="125" t="s">
        <v>59</v>
      </c>
      <c r="B7" s="116">
        <v>575</v>
      </c>
      <c r="C7" s="117">
        <v>580.6</v>
      </c>
    </row>
    <row r="8" spans="1:3" s="104" customFormat="1" ht="54.75" customHeight="1">
      <c r="A8" s="126" t="s">
        <v>56</v>
      </c>
      <c r="B8" s="118">
        <v>54</v>
      </c>
      <c r="C8" s="119">
        <v>55.1</v>
      </c>
    </row>
    <row r="9" spans="1:3" s="104" customFormat="1" ht="70.5" customHeight="1">
      <c r="A9" s="127" t="s">
        <v>106</v>
      </c>
      <c r="B9" s="120">
        <v>78.3</v>
      </c>
      <c r="C9" s="121">
        <v>73.3</v>
      </c>
    </row>
    <row r="10" spans="1:3" s="104" customFormat="1" ht="60.75" customHeight="1">
      <c r="A10" s="128" t="s">
        <v>60</v>
      </c>
      <c r="B10" s="114">
        <v>12</v>
      </c>
      <c r="C10" s="122">
        <v>11.2</v>
      </c>
    </row>
    <row r="11" spans="1:3" s="108" customFormat="1" ht="15">
      <c r="A11" s="106"/>
      <c r="B11" s="106"/>
      <c r="C11" s="107"/>
    </row>
    <row r="12" spans="1:3" s="110" customFormat="1" ht="12" customHeight="1">
      <c r="A12" s="109"/>
      <c r="B12" s="109"/>
      <c r="C12" s="107"/>
    </row>
    <row r="13" ht="15">
      <c r="A13" s="111"/>
    </row>
    <row r="14" ht="15">
      <c r="A14" s="111"/>
    </row>
    <row r="15" ht="15">
      <c r="A15" s="111"/>
    </row>
    <row r="16" ht="15">
      <c r="A16" s="111"/>
    </row>
    <row r="17" ht="15">
      <c r="A17" s="111"/>
    </row>
    <row r="18" ht="15">
      <c r="A18" s="111"/>
    </row>
    <row r="19" ht="15">
      <c r="A19" s="111"/>
    </row>
    <row r="20" ht="15">
      <c r="A20" s="111"/>
    </row>
    <row r="21" ht="15">
      <c r="A21" s="111"/>
    </row>
    <row r="22" ht="15">
      <c r="A22" s="111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C4" sqref="C4:D5"/>
    </sheetView>
  </sheetViews>
  <sheetFormatPr defaultColWidth="9.140625" defaultRowHeight="15"/>
  <cols>
    <col min="1" max="1" width="1.28515625" style="156" hidden="1" customWidth="1"/>
    <col min="2" max="2" width="42.28125" style="156" customWidth="1"/>
    <col min="3" max="3" width="13.421875" style="156" customWidth="1"/>
    <col min="4" max="4" width="13.8515625" style="156" customWidth="1"/>
    <col min="5" max="5" width="12.8515625" style="156" customWidth="1"/>
    <col min="6" max="6" width="13.8515625" style="156" customWidth="1"/>
    <col min="7" max="7" width="9.140625" style="156" customWidth="1"/>
    <col min="8" max="10" width="0" style="156" hidden="1" customWidth="1"/>
    <col min="11" max="16384" width="9.140625" style="156" customWidth="1"/>
  </cols>
  <sheetData>
    <row r="1" s="131" customFormat="1" ht="10.5" customHeight="1">
      <c r="F1" s="132"/>
    </row>
    <row r="2" spans="1:6" s="133" customFormat="1" ht="51" customHeight="1">
      <c r="A2" s="222" t="s">
        <v>61</v>
      </c>
      <c r="B2" s="222"/>
      <c r="C2" s="222"/>
      <c r="D2" s="222"/>
      <c r="E2" s="222"/>
      <c r="F2" s="222"/>
    </row>
    <row r="3" spans="1:6" s="133" customFormat="1" ht="16.5" customHeight="1">
      <c r="A3" s="134"/>
      <c r="B3" s="134"/>
      <c r="C3" s="134"/>
      <c r="D3" s="134"/>
      <c r="E3" s="134"/>
      <c r="F3" s="135" t="s">
        <v>62</v>
      </c>
    </row>
    <row r="4" spans="1:6" s="133" customFormat="1" ht="24.75" customHeight="1">
      <c r="A4" s="134"/>
      <c r="B4" s="223"/>
      <c r="C4" s="224" t="s">
        <v>142</v>
      </c>
      <c r="D4" s="225" t="s">
        <v>143</v>
      </c>
      <c r="E4" s="225" t="s">
        <v>63</v>
      </c>
      <c r="F4" s="225"/>
    </row>
    <row r="5" spans="1:6" s="133" customFormat="1" ht="54.75" customHeight="1">
      <c r="A5" s="136"/>
      <c r="B5" s="223"/>
      <c r="C5" s="224"/>
      <c r="D5" s="225"/>
      <c r="E5" s="137" t="s">
        <v>2</v>
      </c>
      <c r="F5" s="138" t="s">
        <v>64</v>
      </c>
    </row>
    <row r="6" spans="2:6" s="139" customFormat="1" ht="19.5" customHeight="1">
      <c r="B6" s="140" t="s">
        <v>22</v>
      </c>
      <c r="C6" s="141">
        <v>1</v>
      </c>
      <c r="D6" s="142">
        <v>2</v>
      </c>
      <c r="E6" s="141">
        <v>3</v>
      </c>
      <c r="F6" s="142">
        <v>4</v>
      </c>
    </row>
    <row r="7" spans="2:10" s="143" customFormat="1" ht="27.75" customHeight="1">
      <c r="B7" s="144" t="s">
        <v>66</v>
      </c>
      <c r="C7" s="145">
        <f>SUM(C8:C33)</f>
        <v>1065</v>
      </c>
      <c r="D7" s="145">
        <f>SUM(D8:D33)</f>
        <v>2635</v>
      </c>
      <c r="E7" s="146">
        <f>ROUND(D7/C7*100,1)</f>
        <v>247.4</v>
      </c>
      <c r="F7" s="145">
        <f aca="true" t="shared" si="0" ref="F7:F32">D7-C7</f>
        <v>1570</v>
      </c>
      <c r="I7" s="147"/>
      <c r="J7" s="147"/>
    </row>
    <row r="8" spans="2:10" s="148" customFormat="1" ht="23.25" customHeight="1">
      <c r="B8" s="149" t="s">
        <v>67</v>
      </c>
      <c r="C8" s="150">
        <v>0</v>
      </c>
      <c r="D8" s="150">
        <v>37</v>
      </c>
      <c r="E8" s="151" t="s">
        <v>98</v>
      </c>
      <c r="F8" s="150">
        <f t="shared" si="0"/>
        <v>37</v>
      </c>
      <c r="H8" s="152">
        <f>ROUND(D8/$D$7*100,1)</f>
        <v>1.4</v>
      </c>
      <c r="I8" s="153">
        <f>ROUND(C8/1000,1)</f>
        <v>0</v>
      </c>
      <c r="J8" s="153">
        <f>ROUND(D8/1000,1)</f>
        <v>0</v>
      </c>
    </row>
    <row r="9" spans="2:10" s="148" customFormat="1" ht="23.25" customHeight="1">
      <c r="B9" s="149" t="s">
        <v>68</v>
      </c>
      <c r="C9" s="150">
        <v>0</v>
      </c>
      <c r="D9" s="150">
        <v>40</v>
      </c>
      <c r="E9" s="151" t="s">
        <v>98</v>
      </c>
      <c r="F9" s="150">
        <f t="shared" si="0"/>
        <v>40</v>
      </c>
      <c r="H9" s="152">
        <f aca="true" t="shared" si="1" ref="H9:H33">ROUND(D9/$D$7*100,1)</f>
        <v>1.5</v>
      </c>
      <c r="I9" s="153">
        <f aca="true" t="shared" si="2" ref="I9:J33">ROUND(C9/1000,1)</f>
        <v>0</v>
      </c>
      <c r="J9" s="153">
        <f t="shared" si="2"/>
        <v>0</v>
      </c>
    </row>
    <row r="10" spans="2:10" s="148" customFormat="1" ht="23.25" customHeight="1">
      <c r="B10" s="149" t="s">
        <v>69</v>
      </c>
      <c r="C10" s="150">
        <v>0</v>
      </c>
      <c r="D10" s="150">
        <v>0</v>
      </c>
      <c r="E10" s="151" t="s">
        <v>98</v>
      </c>
      <c r="F10" s="150">
        <f t="shared" si="0"/>
        <v>0</v>
      </c>
      <c r="H10" s="154">
        <f t="shared" si="1"/>
        <v>0</v>
      </c>
      <c r="I10" s="153">
        <f t="shared" si="2"/>
        <v>0</v>
      </c>
      <c r="J10" s="153">
        <f t="shared" si="2"/>
        <v>0</v>
      </c>
    </row>
    <row r="11" spans="2:10" s="148" customFormat="1" ht="23.25" customHeight="1">
      <c r="B11" s="149" t="s">
        <v>70</v>
      </c>
      <c r="C11" s="150">
        <v>0</v>
      </c>
      <c r="D11" s="150">
        <v>25</v>
      </c>
      <c r="E11" s="151" t="s">
        <v>98</v>
      </c>
      <c r="F11" s="150">
        <f t="shared" si="0"/>
        <v>25</v>
      </c>
      <c r="H11" s="152">
        <f t="shared" si="1"/>
        <v>0.9</v>
      </c>
      <c r="I11" s="153">
        <f t="shared" si="2"/>
        <v>0</v>
      </c>
      <c r="J11" s="153">
        <f t="shared" si="2"/>
        <v>0</v>
      </c>
    </row>
    <row r="12" spans="2:10" s="148" customFormat="1" ht="23.25" customHeight="1">
      <c r="B12" s="149" t="s">
        <v>71</v>
      </c>
      <c r="C12" s="150">
        <v>1</v>
      </c>
      <c r="D12" s="150">
        <v>1</v>
      </c>
      <c r="E12" s="151">
        <f>ROUND(D12/C12*100,1)</f>
        <v>100</v>
      </c>
      <c r="F12" s="150">
        <f t="shared" si="0"/>
        <v>0</v>
      </c>
      <c r="H12" s="154">
        <f t="shared" si="1"/>
        <v>0</v>
      </c>
      <c r="I12" s="153">
        <f t="shared" si="2"/>
        <v>0</v>
      </c>
      <c r="J12" s="153">
        <f t="shared" si="2"/>
        <v>0</v>
      </c>
    </row>
    <row r="13" spans="2:10" s="148" customFormat="1" ht="23.25" customHeight="1">
      <c r="B13" s="149" t="s">
        <v>72</v>
      </c>
      <c r="C13" s="150">
        <v>2</v>
      </c>
      <c r="D13" s="150">
        <v>39</v>
      </c>
      <c r="E13" s="151">
        <f>ROUND(D13/C13*100,1)</f>
        <v>1950</v>
      </c>
      <c r="F13" s="150">
        <f t="shared" si="0"/>
        <v>37</v>
      </c>
      <c r="H13" s="152">
        <f t="shared" si="1"/>
        <v>1.5</v>
      </c>
      <c r="I13" s="153">
        <f t="shared" si="2"/>
        <v>0</v>
      </c>
      <c r="J13" s="153">
        <f t="shared" si="2"/>
        <v>0</v>
      </c>
    </row>
    <row r="14" spans="2:10" s="148" customFormat="1" ht="23.25" customHeight="1">
      <c r="B14" s="149" t="s">
        <v>73</v>
      </c>
      <c r="C14" s="150">
        <v>0</v>
      </c>
      <c r="D14" s="150">
        <v>95</v>
      </c>
      <c r="E14" s="151" t="s">
        <v>98</v>
      </c>
      <c r="F14" s="150">
        <f t="shared" si="0"/>
        <v>95</v>
      </c>
      <c r="H14" s="152">
        <f t="shared" si="1"/>
        <v>3.6</v>
      </c>
      <c r="I14" s="153">
        <f t="shared" si="2"/>
        <v>0</v>
      </c>
      <c r="J14" s="153">
        <f t="shared" si="2"/>
        <v>0.1</v>
      </c>
    </row>
    <row r="15" spans="2:10" s="148" customFormat="1" ht="23.25" customHeight="1">
      <c r="B15" s="149" t="s">
        <v>74</v>
      </c>
      <c r="C15" s="150">
        <v>0</v>
      </c>
      <c r="D15" s="150">
        <v>84</v>
      </c>
      <c r="E15" s="151" t="s">
        <v>98</v>
      </c>
      <c r="F15" s="150">
        <f t="shared" si="0"/>
        <v>84</v>
      </c>
      <c r="H15" s="152">
        <f t="shared" si="1"/>
        <v>3.2</v>
      </c>
      <c r="I15" s="153">
        <f t="shared" si="2"/>
        <v>0</v>
      </c>
      <c r="J15" s="153">
        <f t="shared" si="2"/>
        <v>0.1</v>
      </c>
    </row>
    <row r="16" spans="2:10" s="148" customFormat="1" ht="23.25" customHeight="1">
      <c r="B16" s="149" t="s">
        <v>75</v>
      </c>
      <c r="C16" s="150">
        <v>0</v>
      </c>
      <c r="D16" s="150">
        <v>8</v>
      </c>
      <c r="E16" s="151" t="s">
        <v>98</v>
      </c>
      <c r="F16" s="150">
        <f t="shared" si="0"/>
        <v>8</v>
      </c>
      <c r="H16" s="152">
        <f t="shared" si="1"/>
        <v>0.3</v>
      </c>
      <c r="I16" s="153">
        <f t="shared" si="2"/>
        <v>0</v>
      </c>
      <c r="J16" s="153">
        <f t="shared" si="2"/>
        <v>0</v>
      </c>
    </row>
    <row r="17" spans="2:10" s="148" customFormat="1" ht="23.25" customHeight="1">
      <c r="B17" s="149" t="s">
        <v>76</v>
      </c>
      <c r="C17" s="150">
        <v>16</v>
      </c>
      <c r="D17" s="150">
        <v>0</v>
      </c>
      <c r="E17" s="151">
        <f>ROUND(D17/C17*100,1)</f>
        <v>0</v>
      </c>
      <c r="F17" s="150">
        <f t="shared" si="0"/>
        <v>-16</v>
      </c>
      <c r="H17" s="152">
        <f t="shared" si="1"/>
        <v>0</v>
      </c>
      <c r="I17" s="153">
        <f t="shared" si="2"/>
        <v>0</v>
      </c>
      <c r="J17" s="153">
        <f t="shared" si="2"/>
        <v>0</v>
      </c>
    </row>
    <row r="18" spans="2:10" s="148" customFormat="1" ht="23.25" customHeight="1">
      <c r="B18" s="149" t="s">
        <v>77</v>
      </c>
      <c r="C18" s="150">
        <v>4</v>
      </c>
      <c r="D18" s="150">
        <v>44</v>
      </c>
      <c r="E18" s="151">
        <f>ROUND(D18/C18*100,1)</f>
        <v>1100</v>
      </c>
      <c r="F18" s="150">
        <f t="shared" si="0"/>
        <v>40</v>
      </c>
      <c r="H18" s="152">
        <f t="shared" si="1"/>
        <v>1.7</v>
      </c>
      <c r="I18" s="153">
        <f t="shared" si="2"/>
        <v>0</v>
      </c>
      <c r="J18" s="153">
        <f t="shared" si="2"/>
        <v>0</v>
      </c>
    </row>
    <row r="19" spans="2:10" s="148" customFormat="1" ht="23.25" customHeight="1">
      <c r="B19" s="149" t="s">
        <v>78</v>
      </c>
      <c r="C19" s="150">
        <v>131</v>
      </c>
      <c r="D19" s="150">
        <v>43</v>
      </c>
      <c r="E19" s="151">
        <f>ROUND(D19/C19*100,1)</f>
        <v>32.8</v>
      </c>
      <c r="F19" s="150">
        <f t="shared" si="0"/>
        <v>-88</v>
      </c>
      <c r="H19" s="154">
        <f t="shared" si="1"/>
        <v>1.6</v>
      </c>
      <c r="I19" s="153">
        <f t="shared" si="2"/>
        <v>0.1</v>
      </c>
      <c r="J19" s="153">
        <f t="shared" si="2"/>
        <v>0</v>
      </c>
    </row>
    <row r="20" spans="2:10" s="148" customFormat="1" ht="23.25" customHeight="1">
      <c r="B20" s="149" t="s">
        <v>79</v>
      </c>
      <c r="C20" s="150">
        <v>34</v>
      </c>
      <c r="D20" s="150">
        <v>24</v>
      </c>
      <c r="E20" s="151">
        <f>ROUND(D20/C20*100,1)</f>
        <v>70.6</v>
      </c>
      <c r="F20" s="150">
        <f t="shared" si="0"/>
        <v>-10</v>
      </c>
      <c r="H20" s="154">
        <f t="shared" si="1"/>
        <v>0.9</v>
      </c>
      <c r="I20" s="153">
        <f t="shared" si="2"/>
        <v>0</v>
      </c>
      <c r="J20" s="153">
        <f t="shared" si="2"/>
        <v>0</v>
      </c>
    </row>
    <row r="21" spans="2:10" s="148" customFormat="1" ht="23.25" customHeight="1">
      <c r="B21" s="149" t="s">
        <v>80</v>
      </c>
      <c r="C21" s="150">
        <v>0</v>
      </c>
      <c r="D21" s="150">
        <v>0</v>
      </c>
      <c r="E21" s="151" t="s">
        <v>98</v>
      </c>
      <c r="F21" s="150">
        <f t="shared" si="0"/>
        <v>0</v>
      </c>
      <c r="H21" s="154">
        <f t="shared" si="1"/>
        <v>0</v>
      </c>
      <c r="I21" s="153">
        <f t="shared" si="2"/>
        <v>0</v>
      </c>
      <c r="J21" s="153">
        <f t="shared" si="2"/>
        <v>0</v>
      </c>
    </row>
    <row r="22" spans="2:10" s="148" customFormat="1" ht="23.25" customHeight="1">
      <c r="B22" s="149" t="s">
        <v>81</v>
      </c>
      <c r="C22" s="150">
        <v>0</v>
      </c>
      <c r="D22" s="150">
        <v>16</v>
      </c>
      <c r="E22" s="151" t="s">
        <v>98</v>
      </c>
      <c r="F22" s="150">
        <f t="shared" si="0"/>
        <v>16</v>
      </c>
      <c r="H22" s="152">
        <f t="shared" si="1"/>
        <v>0.6</v>
      </c>
      <c r="I22" s="153">
        <f t="shared" si="2"/>
        <v>0</v>
      </c>
      <c r="J22" s="153">
        <f t="shared" si="2"/>
        <v>0</v>
      </c>
    </row>
    <row r="23" spans="2:10" s="148" customFormat="1" ht="23.25" customHeight="1">
      <c r="B23" s="149" t="s">
        <v>82</v>
      </c>
      <c r="C23" s="155">
        <v>123</v>
      </c>
      <c r="D23" s="155">
        <v>39</v>
      </c>
      <c r="E23" s="151">
        <f>ROUND(D23/C23*100,1)</f>
        <v>31.7</v>
      </c>
      <c r="F23" s="150">
        <f t="shared" si="0"/>
        <v>-84</v>
      </c>
      <c r="H23" s="152">
        <f t="shared" si="1"/>
        <v>1.5</v>
      </c>
      <c r="I23" s="153">
        <f t="shared" si="2"/>
        <v>0.1</v>
      </c>
      <c r="J23" s="153">
        <f t="shared" si="2"/>
        <v>0</v>
      </c>
    </row>
    <row r="24" spans="2:10" s="148" customFormat="1" ht="23.25" customHeight="1">
      <c r="B24" s="149" t="s">
        <v>83</v>
      </c>
      <c r="C24" s="150">
        <v>70</v>
      </c>
      <c r="D24" s="150">
        <v>16</v>
      </c>
      <c r="E24" s="151">
        <f>ROUND(D24/C24*100,1)</f>
        <v>22.9</v>
      </c>
      <c r="F24" s="150">
        <f t="shared" si="0"/>
        <v>-54</v>
      </c>
      <c r="H24" s="152">
        <f t="shared" si="1"/>
        <v>0.6</v>
      </c>
      <c r="I24" s="153">
        <f t="shared" si="2"/>
        <v>0.1</v>
      </c>
      <c r="J24" s="153">
        <f t="shared" si="2"/>
        <v>0</v>
      </c>
    </row>
    <row r="25" spans="2:10" s="148" customFormat="1" ht="23.25" customHeight="1">
      <c r="B25" s="149" t="s">
        <v>84</v>
      </c>
      <c r="C25" s="150">
        <v>91</v>
      </c>
      <c r="D25" s="150">
        <v>85</v>
      </c>
      <c r="E25" s="151">
        <f>ROUND(D25/C25*100,1)</f>
        <v>93.4</v>
      </c>
      <c r="F25" s="150">
        <f t="shared" si="0"/>
        <v>-6</v>
      </c>
      <c r="H25" s="152">
        <f t="shared" si="1"/>
        <v>3.2</v>
      </c>
      <c r="I25" s="153">
        <f t="shared" si="2"/>
        <v>0.1</v>
      </c>
      <c r="J25" s="153">
        <f t="shared" si="2"/>
        <v>0.1</v>
      </c>
    </row>
    <row r="26" spans="2:10" s="148" customFormat="1" ht="23.25" customHeight="1">
      <c r="B26" s="149" t="s">
        <v>85</v>
      </c>
      <c r="C26" s="150">
        <v>0</v>
      </c>
      <c r="D26" s="150">
        <v>0</v>
      </c>
      <c r="E26" s="151" t="s">
        <v>98</v>
      </c>
      <c r="F26" s="150">
        <f t="shared" si="0"/>
        <v>0</v>
      </c>
      <c r="H26" s="152">
        <f t="shared" si="1"/>
        <v>0</v>
      </c>
      <c r="I26" s="153">
        <f t="shared" si="2"/>
        <v>0</v>
      </c>
      <c r="J26" s="153">
        <f t="shared" si="2"/>
        <v>0</v>
      </c>
    </row>
    <row r="27" spans="2:10" s="148" customFormat="1" ht="23.25" customHeight="1">
      <c r="B27" s="149" t="s">
        <v>86</v>
      </c>
      <c r="C27" s="150">
        <v>0</v>
      </c>
      <c r="D27" s="150">
        <v>28</v>
      </c>
      <c r="E27" s="151" t="s">
        <v>98</v>
      </c>
      <c r="F27" s="150">
        <f t="shared" si="0"/>
        <v>28</v>
      </c>
      <c r="H27" s="152">
        <f t="shared" si="1"/>
        <v>1.1</v>
      </c>
      <c r="I27" s="153">
        <f t="shared" si="2"/>
        <v>0</v>
      </c>
      <c r="J27" s="153">
        <f t="shared" si="2"/>
        <v>0</v>
      </c>
    </row>
    <row r="28" spans="2:10" s="148" customFormat="1" ht="23.25" customHeight="1">
      <c r="B28" s="149" t="s">
        <v>87</v>
      </c>
      <c r="C28" s="150">
        <v>0</v>
      </c>
      <c r="D28" s="150">
        <v>184</v>
      </c>
      <c r="E28" s="151" t="s">
        <v>98</v>
      </c>
      <c r="F28" s="150">
        <f t="shared" si="0"/>
        <v>184</v>
      </c>
      <c r="H28" s="152">
        <f t="shared" si="1"/>
        <v>7</v>
      </c>
      <c r="I28" s="153">
        <f t="shared" si="2"/>
        <v>0</v>
      </c>
      <c r="J28" s="153">
        <f t="shared" si="2"/>
        <v>0.2</v>
      </c>
    </row>
    <row r="29" spans="2:10" s="148" customFormat="1" ht="23.25" customHeight="1">
      <c r="B29" s="149" t="s">
        <v>88</v>
      </c>
      <c r="C29" s="150">
        <v>342</v>
      </c>
      <c r="D29" s="150">
        <v>1277</v>
      </c>
      <c r="E29" s="151">
        <f>ROUND(D29/C29*100,1)</f>
        <v>373.4</v>
      </c>
      <c r="F29" s="150">
        <f t="shared" si="0"/>
        <v>935</v>
      </c>
      <c r="H29" s="152">
        <f t="shared" si="1"/>
        <v>48.5</v>
      </c>
      <c r="I29" s="153">
        <f t="shared" si="2"/>
        <v>0.3</v>
      </c>
      <c r="J29" s="153">
        <f t="shared" si="2"/>
        <v>1.3</v>
      </c>
    </row>
    <row r="30" spans="2:10" s="148" customFormat="1" ht="23.25" customHeight="1">
      <c r="B30" s="149" t="s">
        <v>89</v>
      </c>
      <c r="C30" s="150">
        <v>22</v>
      </c>
      <c r="D30" s="150">
        <v>125</v>
      </c>
      <c r="E30" s="151">
        <f>ROUND(D30/C30*100,1)</f>
        <v>568.2</v>
      </c>
      <c r="F30" s="150">
        <f t="shared" si="0"/>
        <v>103</v>
      </c>
      <c r="H30" s="152">
        <f t="shared" si="1"/>
        <v>4.7</v>
      </c>
      <c r="I30" s="153">
        <f t="shared" si="2"/>
        <v>0</v>
      </c>
      <c r="J30" s="153">
        <f t="shared" si="2"/>
        <v>0.1</v>
      </c>
    </row>
    <row r="31" spans="2:10" s="148" customFormat="1" ht="23.25" customHeight="1">
      <c r="B31" s="149" t="s">
        <v>90</v>
      </c>
      <c r="C31" s="150">
        <v>169</v>
      </c>
      <c r="D31" s="150">
        <v>141</v>
      </c>
      <c r="E31" s="151">
        <f>ROUND(D31/C31*100,1)</f>
        <v>83.4</v>
      </c>
      <c r="F31" s="150">
        <f t="shared" si="0"/>
        <v>-28</v>
      </c>
      <c r="H31" s="152">
        <f t="shared" si="1"/>
        <v>5.4</v>
      </c>
      <c r="I31" s="153">
        <f t="shared" si="2"/>
        <v>0.2</v>
      </c>
      <c r="J31" s="153">
        <f t="shared" si="2"/>
        <v>0.1</v>
      </c>
    </row>
    <row r="32" spans="2:10" s="148" customFormat="1" ht="23.25" customHeight="1">
      <c r="B32" s="149" t="s">
        <v>91</v>
      </c>
      <c r="C32" s="150">
        <v>0</v>
      </c>
      <c r="D32" s="150">
        <v>184</v>
      </c>
      <c r="E32" s="151" t="s">
        <v>98</v>
      </c>
      <c r="F32" s="150">
        <f t="shared" si="0"/>
        <v>184</v>
      </c>
      <c r="H32" s="154">
        <f t="shared" si="1"/>
        <v>7</v>
      </c>
      <c r="I32" s="153">
        <f t="shared" si="2"/>
        <v>0</v>
      </c>
      <c r="J32" s="153">
        <f t="shared" si="2"/>
        <v>0.2</v>
      </c>
    </row>
    <row r="33" spans="2:10" ht="22.5" customHeight="1">
      <c r="B33" s="170" t="s">
        <v>92</v>
      </c>
      <c r="C33" s="171">
        <v>60</v>
      </c>
      <c r="D33" s="171">
        <v>100</v>
      </c>
      <c r="E33" s="151">
        <f>ROUND(D33/C33*100,1)</f>
        <v>166.7</v>
      </c>
      <c r="F33" s="150">
        <f>D33-C33</f>
        <v>40</v>
      </c>
      <c r="H33" s="156">
        <f t="shared" si="1"/>
        <v>3.8</v>
      </c>
      <c r="I33" s="156">
        <f t="shared" si="2"/>
        <v>0.1</v>
      </c>
      <c r="J33" s="156">
        <f t="shared" si="2"/>
        <v>0.1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4">
      <selection activeCell="A11" sqref="A11"/>
    </sheetView>
  </sheetViews>
  <sheetFormatPr defaultColWidth="8.8515625" defaultRowHeight="15"/>
  <cols>
    <col min="1" max="1" width="44.28125" style="76" customWidth="1"/>
    <col min="2" max="2" width="13.140625" style="76" customWidth="1"/>
    <col min="3" max="3" width="12.8515625" style="76" customWidth="1"/>
    <col min="4" max="4" width="14.28125" style="76" customWidth="1"/>
    <col min="5" max="5" width="15.28125" style="76" customWidth="1"/>
    <col min="6" max="8" width="8.8515625" style="76" customWidth="1"/>
    <col min="9" max="9" width="43.00390625" style="76" customWidth="1"/>
    <col min="10" max="16384" width="8.8515625" style="76" customWidth="1"/>
  </cols>
  <sheetData>
    <row r="1" spans="1:5" s="71" customFormat="1" ht="27.75" customHeight="1">
      <c r="A1" s="226" t="s">
        <v>110</v>
      </c>
      <c r="B1" s="226"/>
      <c r="C1" s="226"/>
      <c r="D1" s="226"/>
      <c r="E1" s="226"/>
    </row>
    <row r="2" spans="1:5" s="71" customFormat="1" ht="21.75" customHeight="1">
      <c r="A2" s="227" t="s">
        <v>23</v>
      </c>
      <c r="B2" s="227"/>
      <c r="C2" s="227"/>
      <c r="D2" s="227"/>
      <c r="E2" s="227"/>
    </row>
    <row r="3" spans="1:5" s="73" customFormat="1" ht="6.75" customHeight="1">
      <c r="A3" s="72"/>
      <c r="B3" s="72"/>
      <c r="C3" s="72"/>
      <c r="D3" s="72"/>
      <c r="E3" s="72"/>
    </row>
    <row r="4" spans="1:5" s="73" customFormat="1" ht="30" customHeight="1">
      <c r="A4" s="228"/>
      <c r="B4" s="224" t="s">
        <v>142</v>
      </c>
      <c r="C4" s="225" t="s">
        <v>143</v>
      </c>
      <c r="D4" s="229" t="s">
        <v>63</v>
      </c>
      <c r="E4" s="229"/>
    </row>
    <row r="5" spans="1:5" s="73" customFormat="1" ht="34.5" customHeight="1">
      <c r="A5" s="228"/>
      <c r="B5" s="224"/>
      <c r="C5" s="225"/>
      <c r="D5" s="158" t="s">
        <v>2</v>
      </c>
      <c r="E5" s="158" t="s">
        <v>65</v>
      </c>
    </row>
    <row r="6" spans="1:5" s="74" customFormat="1" ht="34.5" customHeight="1">
      <c r="A6" s="165" t="s">
        <v>24</v>
      </c>
      <c r="B6" s="166">
        <f>SUM(B7:B25)</f>
        <v>1065</v>
      </c>
      <c r="C6" s="167">
        <f>SUM(C7:C25)</f>
        <v>2635</v>
      </c>
      <c r="D6" s="212">
        <f>C6/B6*100</f>
        <v>247.41784037558685</v>
      </c>
      <c r="E6" s="214">
        <f>C6-B6</f>
        <v>1570</v>
      </c>
    </row>
    <row r="7" spans="1:9" ht="39.75" customHeight="1">
      <c r="A7" s="168" t="s">
        <v>25</v>
      </c>
      <c r="B7" s="189">
        <v>3</v>
      </c>
      <c r="C7" s="189">
        <v>89</v>
      </c>
      <c r="D7" s="213">
        <f aca="true" t="shared" si="0" ref="D7:D23">C7/B7*100</f>
        <v>2966.666666666667</v>
      </c>
      <c r="E7" s="215">
        <f aca="true" t="shared" si="1" ref="E7:E25">C7-B7</f>
        <v>86</v>
      </c>
      <c r="F7" s="197"/>
      <c r="G7" s="75"/>
      <c r="I7" s="77"/>
    </row>
    <row r="8" spans="1:9" ht="44.25" customHeight="1">
      <c r="A8" s="168" t="s">
        <v>26</v>
      </c>
      <c r="B8" s="189">
        <v>0</v>
      </c>
      <c r="C8" s="189">
        <v>0</v>
      </c>
      <c r="D8" s="213" t="s">
        <v>98</v>
      </c>
      <c r="E8" s="215">
        <f t="shared" si="1"/>
        <v>0</v>
      </c>
      <c r="F8" s="197"/>
      <c r="G8" s="75"/>
      <c r="I8" s="77"/>
    </row>
    <row r="9" spans="1:9" s="78" customFormat="1" ht="27" customHeight="1">
      <c r="A9" s="168" t="s">
        <v>27</v>
      </c>
      <c r="B9" s="189">
        <v>36</v>
      </c>
      <c r="C9" s="189">
        <v>658</v>
      </c>
      <c r="D9" s="213">
        <f t="shared" si="0"/>
        <v>1827.7777777777778</v>
      </c>
      <c r="E9" s="215">
        <f t="shared" si="1"/>
        <v>622</v>
      </c>
      <c r="F9" s="197"/>
      <c r="G9" s="75"/>
      <c r="H9" s="76"/>
      <c r="I9" s="77"/>
    </row>
    <row r="10" spans="1:11" ht="43.5" customHeight="1">
      <c r="A10" s="168" t="s">
        <v>28</v>
      </c>
      <c r="B10" s="189">
        <v>0</v>
      </c>
      <c r="C10" s="189">
        <v>0</v>
      </c>
      <c r="D10" s="213" t="s">
        <v>98</v>
      </c>
      <c r="E10" s="215">
        <f t="shared" si="1"/>
        <v>0</v>
      </c>
      <c r="F10" s="197"/>
      <c r="G10" s="75"/>
      <c r="I10" s="77"/>
      <c r="K10" s="79"/>
    </row>
    <row r="11" spans="1:9" ht="42" customHeight="1">
      <c r="A11" s="168" t="s">
        <v>29</v>
      </c>
      <c r="B11" s="189">
        <v>0</v>
      </c>
      <c r="C11" s="189">
        <v>8</v>
      </c>
      <c r="D11" s="213" t="s">
        <v>98</v>
      </c>
      <c r="E11" s="215">
        <f t="shared" si="1"/>
        <v>8</v>
      </c>
      <c r="F11" s="197"/>
      <c r="G11" s="75"/>
      <c r="I11" s="77"/>
    </row>
    <row r="12" spans="1:9" ht="19.5" customHeight="1">
      <c r="A12" s="168" t="s">
        <v>30</v>
      </c>
      <c r="B12" s="189">
        <v>0</v>
      </c>
      <c r="C12" s="189">
        <v>0</v>
      </c>
      <c r="D12" s="213" t="s">
        <v>98</v>
      </c>
      <c r="E12" s="215">
        <f t="shared" si="1"/>
        <v>0</v>
      </c>
      <c r="F12" s="197"/>
      <c r="G12" s="75"/>
      <c r="I12" s="159"/>
    </row>
    <row r="13" spans="1:9" ht="41.25" customHeight="1">
      <c r="A13" s="168" t="s">
        <v>31</v>
      </c>
      <c r="B13" s="189">
        <v>16</v>
      </c>
      <c r="C13" s="189">
        <v>21</v>
      </c>
      <c r="D13" s="213">
        <f t="shared" si="0"/>
        <v>131.25</v>
      </c>
      <c r="E13" s="215">
        <f t="shared" si="1"/>
        <v>5</v>
      </c>
      <c r="F13" s="197"/>
      <c r="G13" s="75"/>
      <c r="I13" s="77"/>
    </row>
    <row r="14" spans="1:9" ht="41.25" customHeight="1">
      <c r="A14" s="168" t="s">
        <v>32</v>
      </c>
      <c r="B14" s="189">
        <v>0</v>
      </c>
      <c r="C14" s="189">
        <v>0</v>
      </c>
      <c r="D14" s="213" t="s">
        <v>98</v>
      </c>
      <c r="E14" s="215">
        <f t="shared" si="1"/>
        <v>0</v>
      </c>
      <c r="F14" s="197"/>
      <c r="G14" s="75"/>
      <c r="I14" s="77"/>
    </row>
    <row r="15" spans="1:9" ht="42" customHeight="1">
      <c r="A15" s="168" t="s">
        <v>33</v>
      </c>
      <c r="B15" s="189">
        <v>0</v>
      </c>
      <c r="C15" s="189">
        <v>0</v>
      </c>
      <c r="D15" s="213" t="s">
        <v>98</v>
      </c>
      <c r="E15" s="215">
        <f t="shared" si="1"/>
        <v>0</v>
      </c>
      <c r="F15" s="197"/>
      <c r="G15" s="75"/>
      <c r="I15" s="77"/>
    </row>
    <row r="16" spans="1:9" ht="23.25" customHeight="1">
      <c r="A16" s="168" t="s">
        <v>34</v>
      </c>
      <c r="B16" s="189">
        <v>96</v>
      </c>
      <c r="C16" s="189">
        <v>0</v>
      </c>
      <c r="D16" s="213">
        <f t="shared" si="0"/>
        <v>0</v>
      </c>
      <c r="E16" s="215">
        <f t="shared" si="1"/>
        <v>-96</v>
      </c>
      <c r="F16" s="197"/>
      <c r="G16" s="75"/>
      <c r="I16" s="77"/>
    </row>
    <row r="17" spans="1:9" ht="22.5" customHeight="1">
      <c r="A17" s="168" t="s">
        <v>35</v>
      </c>
      <c r="B17" s="190">
        <v>2</v>
      </c>
      <c r="C17" s="190">
        <v>0</v>
      </c>
      <c r="D17" s="213">
        <f t="shared" si="0"/>
        <v>0</v>
      </c>
      <c r="E17" s="215">
        <f t="shared" si="1"/>
        <v>-2</v>
      </c>
      <c r="F17" s="197"/>
      <c r="G17" s="75"/>
      <c r="I17" s="77"/>
    </row>
    <row r="18" spans="1:9" ht="22.5" customHeight="1">
      <c r="A18" s="168" t="s">
        <v>36</v>
      </c>
      <c r="B18" s="189">
        <v>0</v>
      </c>
      <c r="C18" s="189">
        <v>12</v>
      </c>
      <c r="D18" s="213" t="s">
        <v>98</v>
      </c>
      <c r="E18" s="215">
        <f t="shared" si="1"/>
        <v>12</v>
      </c>
      <c r="F18" s="197"/>
      <c r="G18" s="75"/>
      <c r="I18" s="77"/>
    </row>
    <row r="19" spans="1:9" ht="38.25" customHeight="1">
      <c r="A19" s="168" t="s">
        <v>37</v>
      </c>
      <c r="B19" s="189">
        <v>0</v>
      </c>
      <c r="C19" s="189">
        <v>23</v>
      </c>
      <c r="D19" s="213" t="s">
        <v>98</v>
      </c>
      <c r="E19" s="215">
        <f t="shared" si="1"/>
        <v>23</v>
      </c>
      <c r="F19" s="197"/>
      <c r="G19" s="75"/>
      <c r="I19" s="160"/>
    </row>
    <row r="20" spans="1:9" ht="35.25" customHeight="1">
      <c r="A20" s="168" t="s">
        <v>38</v>
      </c>
      <c r="B20" s="189">
        <v>25</v>
      </c>
      <c r="C20" s="189">
        <v>0</v>
      </c>
      <c r="D20" s="213">
        <f t="shared" si="0"/>
        <v>0</v>
      </c>
      <c r="E20" s="215">
        <f t="shared" si="1"/>
        <v>-25</v>
      </c>
      <c r="F20" s="197"/>
      <c r="G20" s="75"/>
      <c r="I20" s="77"/>
    </row>
    <row r="21" spans="1:9" ht="41.25" customHeight="1">
      <c r="A21" s="168" t="s">
        <v>39</v>
      </c>
      <c r="B21" s="189">
        <v>301</v>
      </c>
      <c r="C21" s="189">
        <v>1129</v>
      </c>
      <c r="D21" s="213">
        <f t="shared" si="0"/>
        <v>375.0830564784053</v>
      </c>
      <c r="E21" s="215">
        <f t="shared" si="1"/>
        <v>828</v>
      </c>
      <c r="F21" s="197"/>
      <c r="G21" s="75"/>
      <c r="I21" s="77"/>
    </row>
    <row r="22" spans="1:9" ht="19.5" customHeight="1">
      <c r="A22" s="168" t="s">
        <v>40</v>
      </c>
      <c r="B22" s="189">
        <v>196</v>
      </c>
      <c r="C22" s="189">
        <v>127</v>
      </c>
      <c r="D22" s="213">
        <f t="shared" si="0"/>
        <v>64.79591836734694</v>
      </c>
      <c r="E22" s="215">
        <f t="shared" si="1"/>
        <v>-69</v>
      </c>
      <c r="F22" s="197"/>
      <c r="G22" s="75"/>
      <c r="I22" s="77"/>
    </row>
    <row r="23" spans="1:9" ht="39" customHeight="1">
      <c r="A23" s="168" t="s">
        <v>41</v>
      </c>
      <c r="B23" s="189">
        <v>390</v>
      </c>
      <c r="C23" s="189">
        <v>552</v>
      </c>
      <c r="D23" s="213">
        <f t="shared" si="0"/>
        <v>141.53846153846155</v>
      </c>
      <c r="E23" s="215">
        <f t="shared" si="1"/>
        <v>162</v>
      </c>
      <c r="F23" s="197"/>
      <c r="G23" s="75"/>
      <c r="I23" s="77"/>
    </row>
    <row r="24" spans="1:9" ht="38.25" customHeight="1">
      <c r="A24" s="168" t="s">
        <v>42</v>
      </c>
      <c r="B24" s="189">
        <v>0</v>
      </c>
      <c r="C24" s="189">
        <v>13</v>
      </c>
      <c r="D24" s="213" t="s">
        <v>98</v>
      </c>
      <c r="E24" s="215">
        <f t="shared" si="1"/>
        <v>13</v>
      </c>
      <c r="F24" s="74"/>
      <c r="G24" s="75"/>
      <c r="I24" s="77"/>
    </row>
    <row r="25" spans="1:9" ht="22.5" customHeight="1" thickBot="1">
      <c r="A25" s="169" t="s">
        <v>43</v>
      </c>
      <c r="B25" s="189">
        <v>0</v>
      </c>
      <c r="C25" s="189">
        <v>3</v>
      </c>
      <c r="D25" s="213" t="s">
        <v>98</v>
      </c>
      <c r="E25" s="215">
        <f t="shared" si="1"/>
        <v>3</v>
      </c>
      <c r="F25" s="74"/>
      <c r="G25" s="75"/>
      <c r="I25" s="77"/>
    </row>
    <row r="26" spans="1:9" ht="15.75">
      <c r="A26" s="80"/>
      <c r="B26" s="80"/>
      <c r="C26" s="80"/>
      <c r="D26" s="80"/>
      <c r="E26" s="80"/>
      <c r="I26" s="77"/>
    </row>
    <row r="27" spans="1:5" ht="12.75">
      <c r="A27" s="80"/>
      <c r="B27" s="80"/>
      <c r="C27" s="80"/>
      <c r="D27" s="80"/>
      <c r="E27" s="8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7">
      <selection activeCell="C7" sqref="C7:C15"/>
    </sheetView>
  </sheetViews>
  <sheetFormatPr defaultColWidth="8.8515625" defaultRowHeight="15"/>
  <cols>
    <col min="1" max="1" width="52.8515625" style="76" customWidth="1"/>
    <col min="2" max="2" width="19.00390625" style="76" customWidth="1"/>
    <col min="3" max="3" width="19.421875" style="76" customWidth="1"/>
    <col min="4" max="4" width="22.00390625" style="76" customWidth="1"/>
    <col min="5" max="5" width="21.57421875" style="76" customWidth="1"/>
    <col min="6" max="6" width="8.8515625" style="76" customWidth="1"/>
    <col min="7" max="7" width="10.8515625" style="76" bestFit="1" customWidth="1"/>
    <col min="8" max="16384" width="8.8515625" style="76" customWidth="1"/>
  </cols>
  <sheetData>
    <row r="1" spans="1:5" s="71" customFormat="1" ht="49.5" customHeight="1">
      <c r="A1" s="230" t="s">
        <v>110</v>
      </c>
      <c r="B1" s="230"/>
      <c r="C1" s="230"/>
      <c r="D1" s="230"/>
      <c r="E1" s="230"/>
    </row>
    <row r="2" spans="1:5" s="71" customFormat="1" ht="20.25" customHeight="1">
      <c r="A2" s="231" t="s">
        <v>44</v>
      </c>
      <c r="B2" s="231"/>
      <c r="C2" s="231"/>
      <c r="D2" s="231"/>
      <c r="E2" s="231"/>
    </row>
    <row r="3" spans="1:5" s="71" customFormat="1" ht="17.25" customHeight="1">
      <c r="A3" s="157"/>
      <c r="B3" s="157"/>
      <c r="C3" s="157"/>
      <c r="D3" s="157"/>
      <c r="E3" s="157"/>
    </row>
    <row r="4" spans="1:5" s="73" customFormat="1" ht="25.5" customHeight="1">
      <c r="A4" s="228"/>
      <c r="B4" s="224" t="s">
        <v>142</v>
      </c>
      <c r="C4" s="225" t="s">
        <v>143</v>
      </c>
      <c r="D4" s="232" t="s">
        <v>63</v>
      </c>
      <c r="E4" s="232"/>
    </row>
    <row r="5" spans="1:5" s="73" customFormat="1" ht="37.5" customHeight="1">
      <c r="A5" s="228"/>
      <c r="B5" s="224"/>
      <c r="C5" s="225"/>
      <c r="D5" s="161" t="s">
        <v>2</v>
      </c>
      <c r="E5" s="161" t="s">
        <v>65</v>
      </c>
    </row>
    <row r="6" spans="1:7" s="82" customFormat="1" ht="34.5" customHeight="1">
      <c r="A6" s="162" t="s">
        <v>24</v>
      </c>
      <c r="B6" s="81">
        <f>SUM(B7:B15)</f>
        <v>1065</v>
      </c>
      <c r="C6" s="81">
        <f>SUM(C7:C15)</f>
        <v>2635</v>
      </c>
      <c r="D6" s="208">
        <f>C6/B6*100</f>
        <v>247.41784037558685</v>
      </c>
      <c r="E6" s="210">
        <f>C6-B6</f>
        <v>1570</v>
      </c>
      <c r="G6" s="83"/>
    </row>
    <row r="7" spans="1:11" ht="51" customHeight="1">
      <c r="A7" s="163" t="s">
        <v>45</v>
      </c>
      <c r="B7" s="190">
        <v>232</v>
      </c>
      <c r="C7" s="190">
        <v>733</v>
      </c>
      <c r="D7" s="209">
        <f aca="true" t="shared" si="0" ref="D7:D15">C7/B7*100</f>
        <v>315.94827586206895</v>
      </c>
      <c r="E7" s="211">
        <f aca="true" t="shared" si="1" ref="E7:E15">C7-B7</f>
        <v>501</v>
      </c>
      <c r="G7" s="83"/>
      <c r="H7" s="84"/>
      <c r="K7" s="84"/>
    </row>
    <row r="8" spans="1:11" ht="35.25" customHeight="1">
      <c r="A8" s="163" t="s">
        <v>46</v>
      </c>
      <c r="B8" s="189">
        <v>206</v>
      </c>
      <c r="C8" s="189">
        <v>580</v>
      </c>
      <c r="D8" s="209">
        <f t="shared" si="0"/>
        <v>281.5533980582524</v>
      </c>
      <c r="E8" s="211">
        <f t="shared" si="1"/>
        <v>374</v>
      </c>
      <c r="G8" s="83"/>
      <c r="H8" s="84"/>
      <c r="K8" s="84"/>
    </row>
    <row r="9" spans="1:11" s="78" customFormat="1" ht="25.5" customHeight="1">
      <c r="A9" s="163" t="s">
        <v>47</v>
      </c>
      <c r="B9" s="189">
        <v>161</v>
      </c>
      <c r="C9" s="189">
        <v>430</v>
      </c>
      <c r="D9" s="209">
        <f t="shared" si="0"/>
        <v>267.0807453416149</v>
      </c>
      <c r="E9" s="211">
        <f t="shared" si="1"/>
        <v>269</v>
      </c>
      <c r="F9" s="76"/>
      <c r="G9" s="83"/>
      <c r="H9" s="84"/>
      <c r="I9" s="76"/>
      <c r="K9" s="84"/>
    </row>
    <row r="10" spans="1:11" ht="36.75" customHeight="1">
      <c r="A10" s="163" t="s">
        <v>48</v>
      </c>
      <c r="B10" s="189">
        <v>43</v>
      </c>
      <c r="C10" s="189">
        <v>32</v>
      </c>
      <c r="D10" s="209">
        <f t="shared" si="0"/>
        <v>74.4186046511628</v>
      </c>
      <c r="E10" s="211">
        <f t="shared" si="1"/>
        <v>-11</v>
      </c>
      <c r="G10" s="83"/>
      <c r="H10" s="84"/>
      <c r="K10" s="84"/>
    </row>
    <row r="11" spans="1:11" ht="28.5" customHeight="1">
      <c r="A11" s="163" t="s">
        <v>49</v>
      </c>
      <c r="B11" s="189">
        <v>210</v>
      </c>
      <c r="C11" s="189">
        <v>193</v>
      </c>
      <c r="D11" s="209">
        <f t="shared" si="0"/>
        <v>91.9047619047619</v>
      </c>
      <c r="E11" s="211">
        <f t="shared" si="1"/>
        <v>-17</v>
      </c>
      <c r="G11" s="83"/>
      <c r="H11" s="84"/>
      <c r="K11" s="84"/>
    </row>
    <row r="12" spans="1:11" ht="59.25" customHeight="1">
      <c r="A12" s="163" t="s">
        <v>50</v>
      </c>
      <c r="B12" s="189">
        <v>0</v>
      </c>
      <c r="C12" s="189">
        <v>15</v>
      </c>
      <c r="D12" s="209" t="s">
        <v>98</v>
      </c>
      <c r="E12" s="211">
        <f t="shared" si="1"/>
        <v>15</v>
      </c>
      <c r="G12" s="83"/>
      <c r="H12" s="84"/>
      <c r="K12" s="84"/>
    </row>
    <row r="13" spans="1:18" ht="30.75" customHeight="1">
      <c r="A13" s="163" t="s">
        <v>51</v>
      </c>
      <c r="B13" s="189">
        <v>29</v>
      </c>
      <c r="C13" s="189">
        <v>264</v>
      </c>
      <c r="D13" s="209">
        <f t="shared" si="0"/>
        <v>910.344827586207</v>
      </c>
      <c r="E13" s="211">
        <f t="shared" si="1"/>
        <v>235</v>
      </c>
      <c r="G13" s="83"/>
      <c r="H13" s="84"/>
      <c r="K13" s="84"/>
      <c r="R13" s="85"/>
    </row>
    <row r="14" spans="1:18" ht="75" customHeight="1">
      <c r="A14" s="163" t="s">
        <v>52</v>
      </c>
      <c r="B14" s="189">
        <v>70</v>
      </c>
      <c r="C14" s="189">
        <v>258</v>
      </c>
      <c r="D14" s="209">
        <f t="shared" si="0"/>
        <v>368.57142857142856</v>
      </c>
      <c r="E14" s="211">
        <f t="shared" si="1"/>
        <v>188</v>
      </c>
      <c r="G14" s="83"/>
      <c r="H14" s="84"/>
      <c r="K14" s="84"/>
      <c r="R14" s="85"/>
    </row>
    <row r="15" spans="1:18" ht="33" customHeight="1" thickBot="1">
      <c r="A15" s="164" t="s">
        <v>53</v>
      </c>
      <c r="B15" s="189">
        <v>114</v>
      </c>
      <c r="C15" s="189">
        <v>130</v>
      </c>
      <c r="D15" s="209">
        <f t="shared" si="0"/>
        <v>114.03508771929825</v>
      </c>
      <c r="E15" s="211">
        <f t="shared" si="1"/>
        <v>16</v>
      </c>
      <c r="G15" s="83"/>
      <c r="H15" s="84"/>
      <c r="K15" s="84"/>
      <c r="R15" s="85"/>
    </row>
    <row r="16" spans="1:18" ht="12.75">
      <c r="A16" s="80"/>
      <c r="B16" s="80"/>
      <c r="C16" s="80"/>
      <c r="D16" s="80"/>
      <c r="R16" s="85"/>
    </row>
    <row r="17" spans="1:18" ht="12.75">
      <c r="A17" s="80"/>
      <c r="B17" s="80"/>
      <c r="C17" s="80"/>
      <c r="D17" s="80"/>
      <c r="R17" s="85"/>
    </row>
    <row r="18" ht="12.75">
      <c r="R18" s="85"/>
    </row>
    <row r="19" ht="12.75">
      <c r="R19" s="85"/>
    </row>
    <row r="20" ht="12.75">
      <c r="R20" s="85"/>
    </row>
    <row r="21" ht="12.75">
      <c r="R21" s="8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tabSelected="1" view="pageBreakPreview" zoomScale="75" zoomScaleSheetLayoutView="75" zoomScalePageLayoutView="0" workbookViewId="0" topLeftCell="A1">
      <selection activeCell="Y12" sqref="Y12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2.42187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3" t="s">
        <v>104</v>
      </c>
      <c r="B1" s="233"/>
      <c r="C1" s="233"/>
      <c r="D1" s="233"/>
      <c r="E1" s="233"/>
    </row>
    <row r="2" spans="1:5" ht="18" customHeight="1">
      <c r="A2" s="234" t="s">
        <v>144</v>
      </c>
      <c r="B2" s="234"/>
      <c r="C2" s="234"/>
      <c r="D2" s="234"/>
      <c r="E2" s="234"/>
    </row>
    <row r="3" spans="1:6" ht="18" customHeight="1">
      <c r="A3" s="235" t="s">
        <v>0</v>
      </c>
      <c r="B3" s="235" t="s">
        <v>97</v>
      </c>
      <c r="C3" s="235" t="s">
        <v>109</v>
      </c>
      <c r="D3" s="236" t="s">
        <v>1</v>
      </c>
      <c r="E3" s="236"/>
      <c r="F3" s="2"/>
    </row>
    <row r="4" spans="1:6" ht="33" customHeight="1">
      <c r="A4" s="235"/>
      <c r="B4" s="235"/>
      <c r="C4" s="235"/>
      <c r="D4" s="70" t="s">
        <v>2</v>
      </c>
      <c r="E4" s="96" t="s">
        <v>93</v>
      </c>
      <c r="F4" s="2"/>
    </row>
    <row r="5" spans="1:6" ht="21" customHeight="1">
      <c r="A5" s="97" t="s">
        <v>115</v>
      </c>
      <c r="B5" s="89">
        <v>34073</v>
      </c>
      <c r="C5" s="89">
        <v>30073</v>
      </c>
      <c r="D5" s="87">
        <f aca="true" t="shared" si="0" ref="D5:D21">ROUND(C5/B5*100,1)</f>
        <v>88.3</v>
      </c>
      <c r="E5" s="174">
        <f aca="true" t="shared" si="1" ref="E5:E21">C5-B5</f>
        <v>-4000</v>
      </c>
      <c r="F5" s="1" t="s">
        <v>3</v>
      </c>
    </row>
    <row r="6" spans="1:5" ht="15.75">
      <c r="A6" s="98" t="s">
        <v>116</v>
      </c>
      <c r="B6" s="172">
        <v>10114</v>
      </c>
      <c r="C6" s="172">
        <v>9815</v>
      </c>
      <c r="D6" s="92">
        <f t="shared" si="0"/>
        <v>97</v>
      </c>
      <c r="E6" s="175">
        <f t="shared" si="1"/>
        <v>-299</v>
      </c>
    </row>
    <row r="7" spans="1:7" ht="33" customHeight="1">
      <c r="A7" s="97" t="s">
        <v>117</v>
      </c>
      <c r="B7" s="89">
        <v>10275</v>
      </c>
      <c r="C7" s="95">
        <v>11026</v>
      </c>
      <c r="D7" s="87">
        <f t="shared" si="0"/>
        <v>107.3</v>
      </c>
      <c r="E7" s="174">
        <f t="shared" si="1"/>
        <v>751</v>
      </c>
      <c r="F7" s="3"/>
      <c r="G7" s="4"/>
    </row>
    <row r="8" spans="1:7" ht="31.5">
      <c r="A8" s="99" t="s">
        <v>118</v>
      </c>
      <c r="B8" s="172">
        <v>5920</v>
      </c>
      <c r="C8" s="173">
        <v>5773</v>
      </c>
      <c r="D8" s="87">
        <f t="shared" si="0"/>
        <v>97.5</v>
      </c>
      <c r="E8" s="174">
        <f t="shared" si="1"/>
        <v>-147</v>
      </c>
      <c r="F8" s="3"/>
      <c r="G8" s="4"/>
    </row>
    <row r="9" spans="1:7" ht="33" customHeight="1">
      <c r="A9" s="100" t="s">
        <v>119</v>
      </c>
      <c r="B9" s="93">
        <v>57.6</v>
      </c>
      <c r="C9" s="93">
        <v>52.4</v>
      </c>
      <c r="D9" s="240" t="s">
        <v>145</v>
      </c>
      <c r="E9" s="241"/>
      <c r="F9" s="5"/>
      <c r="G9" s="4"/>
    </row>
    <row r="10" spans="1:7" ht="33" customHeight="1">
      <c r="A10" s="98" t="s">
        <v>120</v>
      </c>
      <c r="B10" s="172">
        <v>4143</v>
      </c>
      <c r="C10" s="172">
        <v>5028</v>
      </c>
      <c r="D10" s="90">
        <f>ROUND(C10/B10*100,1)</f>
        <v>121.4</v>
      </c>
      <c r="E10" s="90">
        <f>C10-B10</f>
        <v>885</v>
      </c>
      <c r="F10" s="5"/>
      <c r="G10" s="4"/>
    </row>
    <row r="11" spans="1:7" ht="33" customHeight="1">
      <c r="A11" s="98" t="s">
        <v>121</v>
      </c>
      <c r="B11" s="172">
        <v>4</v>
      </c>
      <c r="C11" s="172">
        <v>10</v>
      </c>
      <c r="D11" s="90">
        <f>ROUND(C11/B11*100,1)</f>
        <v>250</v>
      </c>
      <c r="E11" s="177">
        <f>C11-B11</f>
        <v>6</v>
      </c>
      <c r="F11" s="5"/>
      <c r="G11" s="4"/>
    </row>
    <row r="12" spans="1:7" ht="36" customHeight="1">
      <c r="A12" s="98" t="s">
        <v>122</v>
      </c>
      <c r="B12" s="172">
        <v>137</v>
      </c>
      <c r="C12" s="172">
        <v>294</v>
      </c>
      <c r="D12" s="90">
        <f>ROUND(C12/B12*100,1)</f>
        <v>214.6</v>
      </c>
      <c r="E12" s="177">
        <f>C12-B12</f>
        <v>157</v>
      </c>
      <c r="F12" s="5"/>
      <c r="G12" s="4"/>
    </row>
    <row r="13" spans="1:5" ht="33" customHeight="1">
      <c r="A13" s="98" t="s">
        <v>123</v>
      </c>
      <c r="B13" s="173">
        <v>5043</v>
      </c>
      <c r="C13" s="172">
        <v>4898</v>
      </c>
      <c r="D13" s="92">
        <f t="shared" si="0"/>
        <v>97.1</v>
      </c>
      <c r="E13" s="175">
        <f t="shared" si="1"/>
        <v>-145</v>
      </c>
    </row>
    <row r="14" spans="1:5" ht="16.5" customHeight="1">
      <c r="A14" s="98" t="s">
        <v>124</v>
      </c>
      <c r="B14" s="173">
        <v>2552</v>
      </c>
      <c r="C14" s="172">
        <v>2637</v>
      </c>
      <c r="D14" s="92">
        <f>ROUND(C14/B14*100,1)</f>
        <v>103.3</v>
      </c>
      <c r="E14" s="175">
        <f>C14-B14</f>
        <v>85</v>
      </c>
    </row>
    <row r="15" spans="1:5" ht="17.25" customHeight="1">
      <c r="A15" s="191" t="s">
        <v>125</v>
      </c>
      <c r="B15" s="192">
        <v>71</v>
      </c>
      <c r="C15" s="193">
        <v>66</v>
      </c>
      <c r="D15" s="92">
        <f>ROUND(C15/B15*100,1)</f>
        <v>93</v>
      </c>
      <c r="E15" s="175">
        <f>C15-B15</f>
        <v>-5</v>
      </c>
    </row>
    <row r="16" spans="1:6" ht="33.75" customHeight="1">
      <c r="A16" s="97" t="s">
        <v>126</v>
      </c>
      <c r="B16" s="95">
        <v>3940</v>
      </c>
      <c r="C16" s="176">
        <v>4531</v>
      </c>
      <c r="D16" s="87">
        <f t="shared" si="0"/>
        <v>115</v>
      </c>
      <c r="E16" s="174">
        <f t="shared" si="1"/>
        <v>591</v>
      </c>
      <c r="F16" s="6"/>
    </row>
    <row r="17" spans="1:6" ht="33.75" customHeight="1">
      <c r="A17" s="206" t="s">
        <v>113</v>
      </c>
      <c r="B17" s="192">
        <v>72013</v>
      </c>
      <c r="C17" s="216">
        <v>56626</v>
      </c>
      <c r="D17" s="217">
        <f>ROUND(C17/B17*100,1)</f>
        <v>78.6</v>
      </c>
      <c r="E17" s="174">
        <f>C17-B17</f>
        <v>-15387</v>
      </c>
      <c r="F17" s="6"/>
    </row>
    <row r="18" spans="1:6" ht="21.75" customHeight="1">
      <c r="A18" s="206" t="s">
        <v>114</v>
      </c>
      <c r="B18" s="173">
        <v>29309</v>
      </c>
      <c r="C18" s="205">
        <v>26264</v>
      </c>
      <c r="D18" s="87">
        <f>ROUND(C18/B18*100,1)</f>
        <v>89.6</v>
      </c>
      <c r="E18" s="174">
        <f>C18-B18</f>
        <v>-3045</v>
      </c>
      <c r="F18" s="6"/>
    </row>
    <row r="19" spans="1:6" ht="31.5">
      <c r="A19" s="98" t="s">
        <v>127</v>
      </c>
      <c r="B19" s="172">
        <v>3891</v>
      </c>
      <c r="C19" s="172">
        <v>4020</v>
      </c>
      <c r="D19" s="94">
        <f t="shared" si="0"/>
        <v>103.3</v>
      </c>
      <c r="E19" s="175">
        <f t="shared" si="1"/>
        <v>129</v>
      </c>
      <c r="F19" s="7"/>
    </row>
    <row r="20" spans="1:11" ht="15.75">
      <c r="A20" s="97" t="s">
        <v>128</v>
      </c>
      <c r="B20" s="95">
        <v>19843</v>
      </c>
      <c r="C20" s="95">
        <v>23822</v>
      </c>
      <c r="D20" s="87">
        <f t="shared" si="0"/>
        <v>120.1</v>
      </c>
      <c r="E20" s="174">
        <f t="shared" si="1"/>
        <v>3979</v>
      </c>
      <c r="F20" s="7"/>
      <c r="K20" s="8"/>
    </row>
    <row r="21" spans="1:6" ht="16.5" customHeight="1">
      <c r="A21" s="98" t="s">
        <v>129</v>
      </c>
      <c r="B21" s="173">
        <v>17642</v>
      </c>
      <c r="C21" s="173">
        <v>20123</v>
      </c>
      <c r="D21" s="92">
        <f t="shared" si="0"/>
        <v>114.1</v>
      </c>
      <c r="E21" s="175">
        <f t="shared" si="1"/>
        <v>2481</v>
      </c>
      <c r="F21" s="7"/>
    </row>
    <row r="22" spans="1:5" ht="9" customHeight="1">
      <c r="A22" s="242" t="s">
        <v>146</v>
      </c>
      <c r="B22" s="242"/>
      <c r="C22" s="242"/>
      <c r="D22" s="242"/>
      <c r="E22" s="242"/>
    </row>
    <row r="23" spans="1:5" ht="15.75" customHeight="1">
      <c r="A23" s="243"/>
      <c r="B23" s="243"/>
      <c r="C23" s="243"/>
      <c r="D23" s="243"/>
      <c r="E23" s="243"/>
    </row>
    <row r="24" spans="1:5" ht="12.75" customHeight="1">
      <c r="A24" s="235" t="s">
        <v>0</v>
      </c>
      <c r="B24" s="235" t="s">
        <v>107</v>
      </c>
      <c r="C24" s="235" t="s">
        <v>108</v>
      </c>
      <c r="D24" s="244" t="s">
        <v>1</v>
      </c>
      <c r="E24" s="245"/>
    </row>
    <row r="25" spans="1:5" ht="28.5" customHeight="1">
      <c r="A25" s="235"/>
      <c r="B25" s="235"/>
      <c r="C25" s="235"/>
      <c r="D25" s="70" t="s">
        <v>2</v>
      </c>
      <c r="E25" s="86" t="s">
        <v>95</v>
      </c>
    </row>
    <row r="26" spans="1:8" ht="23.25" customHeight="1">
      <c r="A26" s="97" t="s">
        <v>130</v>
      </c>
      <c r="B26" s="95">
        <v>24720</v>
      </c>
      <c r="C26" s="89">
        <v>20961</v>
      </c>
      <c r="D26" s="87">
        <f>ROUND(C26/B26*100,1)</f>
        <v>84.8</v>
      </c>
      <c r="E26" s="174">
        <f>C26-B26</f>
        <v>-3759</v>
      </c>
      <c r="G26" s="9"/>
      <c r="H26" s="9"/>
    </row>
    <row r="27" spans="1:5" ht="24" customHeight="1">
      <c r="A27" s="97" t="s">
        <v>131</v>
      </c>
      <c r="B27" s="95">
        <v>21512</v>
      </c>
      <c r="C27" s="89">
        <v>18258</v>
      </c>
      <c r="D27" s="87">
        <f>ROUND(C27/B27*100,1)</f>
        <v>84.9</v>
      </c>
      <c r="E27" s="174">
        <f>C27-B27</f>
        <v>-3254</v>
      </c>
    </row>
    <row r="28" spans="1:5" ht="31.5">
      <c r="A28" s="97" t="s">
        <v>147</v>
      </c>
      <c r="B28" s="95">
        <v>2954.43</v>
      </c>
      <c r="C28" s="89">
        <v>3673.36</v>
      </c>
      <c r="D28" s="87">
        <f>ROUND(C28/B28*100,1)</f>
        <v>124.3</v>
      </c>
      <c r="E28" s="174" t="s">
        <v>149</v>
      </c>
    </row>
    <row r="29" spans="1:5" ht="30" customHeight="1">
      <c r="A29" s="97" t="s">
        <v>132</v>
      </c>
      <c r="B29" s="89">
        <v>5104</v>
      </c>
      <c r="C29" s="89">
        <v>5504</v>
      </c>
      <c r="D29" s="87">
        <f>ROUND(C29/B29*100,1)</f>
        <v>107.8</v>
      </c>
      <c r="E29" s="174">
        <f>C29-B29</f>
        <v>400</v>
      </c>
    </row>
    <row r="30" spans="1:5" ht="31.5" customHeight="1">
      <c r="A30" s="97" t="s">
        <v>133</v>
      </c>
      <c r="B30" s="178" t="s">
        <v>5</v>
      </c>
      <c r="C30" s="178">
        <v>1999</v>
      </c>
      <c r="D30" s="87" t="s">
        <v>5</v>
      </c>
      <c r="E30" s="174" t="s">
        <v>5</v>
      </c>
    </row>
    <row r="31" spans="1:10" ht="33" customHeight="1">
      <c r="A31" s="101" t="s">
        <v>134</v>
      </c>
      <c r="B31" s="89">
        <v>4882.58</v>
      </c>
      <c r="C31" s="89">
        <v>5520.56</v>
      </c>
      <c r="D31" s="88">
        <f>ROUND(C31/B31*100,1)</f>
        <v>113.1</v>
      </c>
      <c r="E31" s="90" t="s">
        <v>150</v>
      </c>
      <c r="F31" s="7"/>
      <c r="G31" s="7"/>
      <c r="I31" s="7"/>
      <c r="J31" s="10"/>
    </row>
    <row r="32" spans="1:5" ht="31.5" customHeight="1">
      <c r="A32" s="97" t="s">
        <v>135</v>
      </c>
      <c r="B32" s="91">
        <f>B26/B29</f>
        <v>4.843260188087775</v>
      </c>
      <c r="C32" s="89">
        <f>C26/C29</f>
        <v>3.8083212209302326</v>
      </c>
      <c r="D32" s="237" t="s">
        <v>148</v>
      </c>
      <c r="E32" s="238"/>
    </row>
    <row r="33" spans="1:5" ht="33" customHeight="1">
      <c r="A33" s="239"/>
      <c r="B33" s="239"/>
      <c r="C33" s="239"/>
      <c r="D33" s="239"/>
      <c r="E33" s="239"/>
    </row>
  </sheetData>
  <sheetProtection/>
  <mergeCells count="14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Y42"/>
  <sheetViews>
    <sheetView view="pageBreakPreview" zoomScale="75" zoomScaleNormal="75" zoomScaleSheetLayoutView="75" zoomScalePageLayoutView="0" workbookViewId="0" topLeftCell="S1">
      <selection activeCell="BN12" sqref="BN12"/>
    </sheetView>
  </sheetViews>
  <sheetFormatPr defaultColWidth="9.140625" defaultRowHeight="15"/>
  <cols>
    <col min="1" max="1" width="35.8515625" style="14" customWidth="1"/>
    <col min="2" max="2" width="10.00390625" style="14" customWidth="1"/>
    <col min="3" max="3" width="10.28125" style="14" customWidth="1"/>
    <col min="4" max="4" width="9.7109375" style="14" customWidth="1"/>
    <col min="5" max="5" width="11.00390625" style="14" customWidth="1"/>
    <col min="6" max="7" width="9.8515625" style="14" customWidth="1"/>
    <col min="8" max="9" width="8.7109375" style="14" customWidth="1"/>
    <col min="10" max="13" width="9.28125" style="14" customWidth="1"/>
    <col min="14" max="17" width="8.8515625" style="14" customWidth="1"/>
    <col min="18" max="19" width="10.140625" style="14" customWidth="1"/>
    <col min="20" max="20" width="11.140625" style="14" customWidth="1"/>
    <col min="21" max="22" width="8.28125" style="14" customWidth="1"/>
    <col min="23" max="23" width="6.421875" style="14" customWidth="1"/>
    <col min="24" max="24" width="7.28125" style="14" customWidth="1"/>
    <col min="25" max="28" width="6.7109375" style="14" hidden="1" customWidth="1"/>
    <col min="29" max="29" width="8.57421875" style="14" customWidth="1"/>
    <col min="30" max="30" width="8.8515625" style="14" customWidth="1"/>
    <col min="31" max="31" width="6.421875" style="14" customWidth="1"/>
    <col min="32" max="32" width="8.421875" style="14" customWidth="1"/>
    <col min="33" max="33" width="8.28125" style="14" customWidth="1"/>
    <col min="34" max="34" width="7.28125" style="14" customWidth="1"/>
    <col min="35" max="35" width="6.7109375" style="14" customWidth="1"/>
    <col min="36" max="36" width="8.28125" style="14" customWidth="1"/>
    <col min="37" max="37" width="7.421875" style="14" customWidth="1"/>
    <col min="38" max="38" width="7.140625" style="14" customWidth="1"/>
    <col min="39" max="39" width="9.00390625" style="14" customWidth="1"/>
    <col min="40" max="40" width="7.140625" style="14" customWidth="1"/>
    <col min="41" max="41" width="8.57421875" style="14" customWidth="1"/>
    <col min="42" max="42" width="9.421875" style="14" customWidth="1"/>
    <col min="43" max="44" width="7.28125" style="14" customWidth="1"/>
    <col min="45" max="48" width="7.421875" style="14" hidden="1" customWidth="1"/>
    <col min="49" max="49" width="7.57421875" style="14" customWidth="1"/>
    <col min="50" max="50" width="8.57421875" style="14" customWidth="1"/>
    <col min="51" max="51" width="7.421875" style="14" customWidth="1"/>
    <col min="52" max="52" width="7.7109375" style="14" customWidth="1"/>
    <col min="53" max="53" width="8.140625" style="14" customWidth="1"/>
    <col min="54" max="54" width="7.57421875" style="14" customWidth="1"/>
    <col min="55" max="55" width="6.7109375" style="14" customWidth="1"/>
    <col min="56" max="56" width="8.140625" style="14" customWidth="1"/>
    <col min="57" max="57" width="8.421875" style="14" customWidth="1"/>
    <col min="58" max="58" width="8.57421875" style="14" customWidth="1"/>
    <col min="59" max="59" width="6.00390625" style="14" customWidth="1"/>
    <col min="60" max="60" width="8.28125" style="14" customWidth="1"/>
    <col min="61" max="61" width="7.57421875" style="14" customWidth="1"/>
    <col min="62" max="62" width="8.28125" style="14" customWidth="1"/>
    <col min="63" max="63" width="6.421875" style="14" customWidth="1"/>
    <col min="64" max="64" width="8.28125" style="14" customWidth="1"/>
    <col min="65" max="65" width="7.57421875" style="14" customWidth="1"/>
    <col min="66" max="66" width="7.8515625" style="14" customWidth="1"/>
    <col min="67" max="67" width="9.57421875" style="14" customWidth="1"/>
    <col min="68" max="68" width="7.00390625" style="14" customWidth="1"/>
    <col min="69" max="69" width="7.8515625" style="14" customWidth="1"/>
    <col min="70" max="70" width="9.140625" style="14" customWidth="1"/>
    <col min="71" max="71" width="8.7109375" style="14" customWidth="1"/>
    <col min="72" max="72" width="8.421875" style="14" customWidth="1"/>
    <col min="73" max="73" width="7.421875" style="14" customWidth="1"/>
    <col min="74" max="74" width="8.421875" style="14" customWidth="1"/>
    <col min="75" max="75" width="8.00390625" style="14" customWidth="1"/>
    <col min="76" max="76" width="7.8515625" style="14" customWidth="1"/>
    <col min="77" max="16384" width="9.140625" style="14" customWidth="1"/>
  </cols>
  <sheetData>
    <row r="1" spans="1:72" ht="21.75" customHeight="1">
      <c r="A1" s="11"/>
      <c r="B1" s="282" t="s">
        <v>105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E1" s="15"/>
      <c r="BG1" s="15"/>
      <c r="BH1" s="15"/>
      <c r="BJ1" s="16"/>
      <c r="BO1" s="16"/>
      <c r="BP1" s="16"/>
      <c r="BT1" s="16"/>
    </row>
    <row r="2" spans="1:71" ht="21.75" customHeight="1" thickBot="1">
      <c r="A2" s="17"/>
      <c r="B2" s="283" t="s">
        <v>151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9"/>
      <c r="AT2" s="19"/>
      <c r="AU2" s="19"/>
      <c r="AV2" s="19"/>
      <c r="AW2" s="19"/>
      <c r="AX2" s="252" t="s">
        <v>7</v>
      </c>
      <c r="AY2" s="252"/>
      <c r="AZ2" s="19"/>
      <c r="BA2" s="19"/>
      <c r="BB2" s="19"/>
      <c r="BC2" s="19"/>
      <c r="BD2" s="19"/>
      <c r="BE2" s="20"/>
      <c r="BF2" s="20"/>
      <c r="BG2" s="20"/>
      <c r="BH2" s="20"/>
      <c r="BI2" s="20"/>
      <c r="BJ2" s="16"/>
      <c r="BM2" s="16"/>
      <c r="BR2" s="251" t="s">
        <v>7</v>
      </c>
      <c r="BS2" s="251"/>
    </row>
    <row r="3" spans="1:76" ht="14.25" customHeight="1">
      <c r="A3" s="278"/>
      <c r="B3" s="246" t="s">
        <v>8</v>
      </c>
      <c r="C3" s="246"/>
      <c r="D3" s="246"/>
      <c r="E3" s="246"/>
      <c r="F3" s="299" t="s">
        <v>136</v>
      </c>
      <c r="G3" s="299"/>
      <c r="H3" s="299"/>
      <c r="I3" s="299"/>
      <c r="J3" s="264" t="s">
        <v>9</v>
      </c>
      <c r="K3" s="265"/>
      <c r="L3" s="265"/>
      <c r="M3" s="266"/>
      <c r="N3" s="254" t="s">
        <v>103</v>
      </c>
      <c r="O3" s="255"/>
      <c r="P3" s="255"/>
      <c r="Q3" s="256"/>
      <c r="R3" s="254" t="s">
        <v>111</v>
      </c>
      <c r="S3" s="255"/>
      <c r="T3" s="256"/>
      <c r="U3" s="264" t="s">
        <v>10</v>
      </c>
      <c r="V3" s="265"/>
      <c r="W3" s="265"/>
      <c r="X3" s="266"/>
      <c r="Y3" s="264" t="s">
        <v>11</v>
      </c>
      <c r="Z3" s="265"/>
      <c r="AA3" s="265"/>
      <c r="AB3" s="266"/>
      <c r="AC3" s="284" t="s">
        <v>12</v>
      </c>
      <c r="AD3" s="285"/>
      <c r="AE3" s="285"/>
      <c r="AF3" s="286"/>
      <c r="AG3" s="263" t="s">
        <v>99</v>
      </c>
      <c r="AH3" s="263"/>
      <c r="AI3" s="263"/>
      <c r="AJ3" s="263"/>
      <c r="AK3" s="263"/>
      <c r="AL3" s="263"/>
      <c r="AM3" s="263"/>
      <c r="AN3" s="263"/>
      <c r="AO3" s="264" t="s">
        <v>13</v>
      </c>
      <c r="AP3" s="265"/>
      <c r="AQ3" s="265"/>
      <c r="AR3" s="266"/>
      <c r="AS3" s="21"/>
      <c r="AT3" s="22"/>
      <c r="AU3" s="22"/>
      <c r="AV3" s="22"/>
      <c r="AW3" s="277" t="s">
        <v>14</v>
      </c>
      <c r="AX3" s="277"/>
      <c r="AY3" s="277"/>
      <c r="AZ3" s="277"/>
      <c r="BA3" s="246" t="s">
        <v>15</v>
      </c>
      <c r="BB3" s="246"/>
      <c r="BC3" s="246"/>
      <c r="BD3" s="246"/>
      <c r="BE3" s="264" t="s">
        <v>16</v>
      </c>
      <c r="BF3" s="265"/>
      <c r="BG3" s="265"/>
      <c r="BH3" s="266"/>
      <c r="BI3" s="299" t="s">
        <v>139</v>
      </c>
      <c r="BJ3" s="299"/>
      <c r="BK3" s="299"/>
      <c r="BL3" s="299"/>
      <c r="BM3" s="254" t="s">
        <v>152</v>
      </c>
      <c r="BN3" s="255"/>
      <c r="BO3" s="256"/>
      <c r="BP3" s="264" t="s">
        <v>17</v>
      </c>
      <c r="BQ3" s="265"/>
      <c r="BR3" s="265"/>
      <c r="BS3" s="265"/>
      <c r="BT3" s="266"/>
      <c r="BU3" s="246" t="s">
        <v>6</v>
      </c>
      <c r="BV3" s="246"/>
      <c r="BW3" s="246"/>
      <c r="BX3" s="246"/>
    </row>
    <row r="4" spans="1:76" ht="38.25" customHeight="1">
      <c r="A4" s="279"/>
      <c r="B4" s="246"/>
      <c r="C4" s="246"/>
      <c r="D4" s="246"/>
      <c r="E4" s="246"/>
      <c r="F4" s="267" t="s">
        <v>137</v>
      </c>
      <c r="G4" s="268"/>
      <c r="H4" s="268"/>
      <c r="I4" s="269"/>
      <c r="J4" s="267"/>
      <c r="K4" s="268"/>
      <c r="L4" s="268"/>
      <c r="M4" s="269"/>
      <c r="N4" s="257"/>
      <c r="O4" s="258"/>
      <c r="P4" s="258"/>
      <c r="Q4" s="259"/>
      <c r="R4" s="257"/>
      <c r="S4" s="258"/>
      <c r="T4" s="259"/>
      <c r="U4" s="267"/>
      <c r="V4" s="268"/>
      <c r="W4" s="268"/>
      <c r="X4" s="269"/>
      <c r="Y4" s="267"/>
      <c r="Z4" s="268"/>
      <c r="AA4" s="268"/>
      <c r="AB4" s="269"/>
      <c r="AC4" s="287"/>
      <c r="AD4" s="288"/>
      <c r="AE4" s="288"/>
      <c r="AF4" s="289"/>
      <c r="AG4" s="263" t="s">
        <v>100</v>
      </c>
      <c r="AH4" s="263"/>
      <c r="AI4" s="263"/>
      <c r="AJ4" s="263"/>
      <c r="AK4" s="263" t="s">
        <v>101</v>
      </c>
      <c r="AL4" s="263"/>
      <c r="AM4" s="263"/>
      <c r="AN4" s="263"/>
      <c r="AO4" s="267"/>
      <c r="AP4" s="268"/>
      <c r="AQ4" s="268"/>
      <c r="AR4" s="269"/>
      <c r="AS4" s="23"/>
      <c r="AT4" s="24"/>
      <c r="AU4" s="273" t="s">
        <v>18</v>
      </c>
      <c r="AV4" s="274"/>
      <c r="AW4" s="277"/>
      <c r="AX4" s="277"/>
      <c r="AY4" s="277"/>
      <c r="AZ4" s="277"/>
      <c r="BA4" s="246"/>
      <c r="BB4" s="246"/>
      <c r="BC4" s="246"/>
      <c r="BD4" s="246"/>
      <c r="BE4" s="267"/>
      <c r="BF4" s="268"/>
      <c r="BG4" s="268"/>
      <c r="BH4" s="269"/>
      <c r="BI4" s="264" t="s">
        <v>138</v>
      </c>
      <c r="BJ4" s="265"/>
      <c r="BK4" s="265"/>
      <c r="BL4" s="266"/>
      <c r="BM4" s="257"/>
      <c r="BN4" s="258"/>
      <c r="BO4" s="259"/>
      <c r="BP4" s="267"/>
      <c r="BQ4" s="268"/>
      <c r="BR4" s="268"/>
      <c r="BS4" s="268"/>
      <c r="BT4" s="269"/>
      <c r="BU4" s="246"/>
      <c r="BV4" s="246"/>
      <c r="BW4" s="246"/>
      <c r="BX4" s="246"/>
    </row>
    <row r="5" spans="1:76" ht="36.75" customHeight="1">
      <c r="A5" s="279"/>
      <c r="B5" s="281"/>
      <c r="C5" s="281"/>
      <c r="D5" s="281"/>
      <c r="E5" s="281"/>
      <c r="F5" s="270"/>
      <c r="G5" s="271"/>
      <c r="H5" s="271"/>
      <c r="I5" s="272"/>
      <c r="J5" s="270"/>
      <c r="K5" s="271"/>
      <c r="L5" s="271"/>
      <c r="M5" s="272"/>
      <c r="N5" s="260"/>
      <c r="O5" s="261"/>
      <c r="P5" s="261"/>
      <c r="Q5" s="262"/>
      <c r="R5" s="260"/>
      <c r="S5" s="261"/>
      <c r="T5" s="262"/>
      <c r="U5" s="270"/>
      <c r="V5" s="271"/>
      <c r="W5" s="271"/>
      <c r="X5" s="272"/>
      <c r="Y5" s="270"/>
      <c r="Z5" s="271"/>
      <c r="AA5" s="271"/>
      <c r="AB5" s="272"/>
      <c r="AC5" s="290"/>
      <c r="AD5" s="291"/>
      <c r="AE5" s="291"/>
      <c r="AF5" s="292"/>
      <c r="AG5" s="263"/>
      <c r="AH5" s="263"/>
      <c r="AI5" s="263"/>
      <c r="AJ5" s="263"/>
      <c r="AK5" s="263"/>
      <c r="AL5" s="263"/>
      <c r="AM5" s="263"/>
      <c r="AN5" s="263"/>
      <c r="AO5" s="270"/>
      <c r="AP5" s="271"/>
      <c r="AQ5" s="271"/>
      <c r="AR5" s="272"/>
      <c r="AS5" s="25"/>
      <c r="AT5" s="26"/>
      <c r="AU5" s="275"/>
      <c r="AV5" s="276"/>
      <c r="AW5" s="277"/>
      <c r="AX5" s="277"/>
      <c r="AY5" s="277"/>
      <c r="AZ5" s="277"/>
      <c r="BA5" s="246"/>
      <c r="BB5" s="246"/>
      <c r="BC5" s="246"/>
      <c r="BD5" s="246"/>
      <c r="BE5" s="270"/>
      <c r="BF5" s="271"/>
      <c r="BG5" s="271"/>
      <c r="BH5" s="272"/>
      <c r="BI5" s="270"/>
      <c r="BJ5" s="271"/>
      <c r="BK5" s="271"/>
      <c r="BL5" s="272"/>
      <c r="BM5" s="260"/>
      <c r="BN5" s="261"/>
      <c r="BO5" s="262"/>
      <c r="BP5" s="246" t="s">
        <v>140</v>
      </c>
      <c r="BQ5" s="246"/>
      <c r="BR5" s="246"/>
      <c r="BS5" s="246"/>
      <c r="BT5" s="207" t="s">
        <v>102</v>
      </c>
      <c r="BU5" s="246"/>
      <c r="BV5" s="246"/>
      <c r="BW5" s="246"/>
      <c r="BX5" s="246"/>
    </row>
    <row r="6" spans="1:76" ht="35.25" customHeight="1">
      <c r="A6" s="279"/>
      <c r="B6" s="248">
        <v>2018</v>
      </c>
      <c r="C6" s="248">
        <v>2019</v>
      </c>
      <c r="D6" s="250" t="s">
        <v>19</v>
      </c>
      <c r="E6" s="250"/>
      <c r="F6" s="248">
        <v>2018</v>
      </c>
      <c r="G6" s="248">
        <v>2019</v>
      </c>
      <c r="H6" s="250" t="s">
        <v>19</v>
      </c>
      <c r="I6" s="250"/>
      <c r="J6" s="248">
        <v>2018</v>
      </c>
      <c r="K6" s="248">
        <v>2019</v>
      </c>
      <c r="L6" s="293" t="s">
        <v>19</v>
      </c>
      <c r="M6" s="294"/>
      <c r="N6" s="248">
        <v>2018</v>
      </c>
      <c r="O6" s="248">
        <v>2019</v>
      </c>
      <c r="P6" s="250" t="s">
        <v>19</v>
      </c>
      <c r="Q6" s="250"/>
      <c r="R6" s="248">
        <v>2018</v>
      </c>
      <c r="S6" s="248">
        <v>2019</v>
      </c>
      <c r="T6" s="201" t="s">
        <v>112</v>
      </c>
      <c r="U6" s="248">
        <v>2018</v>
      </c>
      <c r="V6" s="248">
        <v>2019</v>
      </c>
      <c r="W6" s="295" t="s">
        <v>19</v>
      </c>
      <c r="X6" s="295"/>
      <c r="Y6" s="295">
        <v>2014</v>
      </c>
      <c r="Z6" s="295">
        <v>2015</v>
      </c>
      <c r="AA6" s="296" t="s">
        <v>19</v>
      </c>
      <c r="AB6" s="297"/>
      <c r="AC6" s="248">
        <v>2018</v>
      </c>
      <c r="AD6" s="248">
        <v>2019</v>
      </c>
      <c r="AE6" s="250" t="s">
        <v>19</v>
      </c>
      <c r="AF6" s="250"/>
      <c r="AG6" s="248">
        <v>2018</v>
      </c>
      <c r="AH6" s="248">
        <v>2019</v>
      </c>
      <c r="AI6" s="250" t="s">
        <v>19</v>
      </c>
      <c r="AJ6" s="250"/>
      <c r="AK6" s="248">
        <v>2018</v>
      </c>
      <c r="AL6" s="248">
        <v>2019</v>
      </c>
      <c r="AM6" s="250" t="s">
        <v>19</v>
      </c>
      <c r="AN6" s="250"/>
      <c r="AO6" s="248">
        <v>2018</v>
      </c>
      <c r="AP6" s="248">
        <v>2019</v>
      </c>
      <c r="AQ6" s="250" t="s">
        <v>19</v>
      </c>
      <c r="AR6" s="250"/>
      <c r="AS6" s="27"/>
      <c r="AT6" s="28"/>
      <c r="AU6" s="28"/>
      <c r="AV6" s="28"/>
      <c r="AW6" s="248">
        <v>2018</v>
      </c>
      <c r="AX6" s="248">
        <v>2019</v>
      </c>
      <c r="AY6" s="250" t="s">
        <v>19</v>
      </c>
      <c r="AZ6" s="250"/>
      <c r="BA6" s="250" t="s">
        <v>20</v>
      </c>
      <c r="BB6" s="250"/>
      <c r="BC6" s="250" t="s">
        <v>19</v>
      </c>
      <c r="BD6" s="250"/>
      <c r="BE6" s="248">
        <v>2018</v>
      </c>
      <c r="BF6" s="248">
        <v>2019</v>
      </c>
      <c r="BG6" s="250" t="s">
        <v>19</v>
      </c>
      <c r="BH6" s="250"/>
      <c r="BI6" s="248">
        <v>2018</v>
      </c>
      <c r="BJ6" s="248">
        <v>2019</v>
      </c>
      <c r="BK6" s="250" t="s">
        <v>19</v>
      </c>
      <c r="BL6" s="250"/>
      <c r="BM6" s="248">
        <v>2018</v>
      </c>
      <c r="BN6" s="248">
        <v>2019</v>
      </c>
      <c r="BO6" s="298" t="s">
        <v>21</v>
      </c>
      <c r="BP6" s="248">
        <v>2018</v>
      </c>
      <c r="BQ6" s="248">
        <v>2019</v>
      </c>
      <c r="BR6" s="250" t="s">
        <v>19</v>
      </c>
      <c r="BS6" s="250"/>
      <c r="BT6" s="253">
        <v>2019</v>
      </c>
      <c r="BU6" s="248">
        <v>2018</v>
      </c>
      <c r="BV6" s="248">
        <v>2019</v>
      </c>
      <c r="BW6" s="247" t="s">
        <v>19</v>
      </c>
      <c r="BX6" s="247"/>
    </row>
    <row r="7" spans="1:76" s="36" customFormat="1" ht="18.75" customHeight="1">
      <c r="A7" s="280"/>
      <c r="B7" s="249"/>
      <c r="C7" s="249"/>
      <c r="D7" s="29" t="s">
        <v>2</v>
      </c>
      <c r="E7" s="29" t="s">
        <v>21</v>
      </c>
      <c r="F7" s="249"/>
      <c r="G7" s="249"/>
      <c r="H7" s="29" t="s">
        <v>2</v>
      </c>
      <c r="I7" s="29" t="s">
        <v>21</v>
      </c>
      <c r="J7" s="249"/>
      <c r="K7" s="249"/>
      <c r="L7" s="29" t="s">
        <v>2</v>
      </c>
      <c r="M7" s="29" t="s">
        <v>21</v>
      </c>
      <c r="N7" s="249"/>
      <c r="O7" s="249"/>
      <c r="P7" s="29" t="s">
        <v>2</v>
      </c>
      <c r="Q7" s="29" t="s">
        <v>21</v>
      </c>
      <c r="R7" s="249"/>
      <c r="S7" s="249"/>
      <c r="T7" s="202"/>
      <c r="U7" s="249"/>
      <c r="V7" s="249"/>
      <c r="W7" s="30" t="s">
        <v>2</v>
      </c>
      <c r="X7" s="30" t="s">
        <v>21</v>
      </c>
      <c r="Y7" s="295"/>
      <c r="Z7" s="295"/>
      <c r="AA7" s="30" t="s">
        <v>2</v>
      </c>
      <c r="AB7" s="30" t="s">
        <v>21</v>
      </c>
      <c r="AC7" s="249"/>
      <c r="AD7" s="249"/>
      <c r="AE7" s="29" t="s">
        <v>2</v>
      </c>
      <c r="AF7" s="29" t="s">
        <v>21</v>
      </c>
      <c r="AG7" s="249"/>
      <c r="AH7" s="249"/>
      <c r="AI7" s="29" t="s">
        <v>2</v>
      </c>
      <c r="AJ7" s="29" t="s">
        <v>21</v>
      </c>
      <c r="AK7" s="249"/>
      <c r="AL7" s="249"/>
      <c r="AM7" s="29" t="s">
        <v>2</v>
      </c>
      <c r="AN7" s="29" t="s">
        <v>21</v>
      </c>
      <c r="AO7" s="249"/>
      <c r="AP7" s="249"/>
      <c r="AQ7" s="29" t="s">
        <v>2</v>
      </c>
      <c r="AR7" s="29" t="s">
        <v>21</v>
      </c>
      <c r="AS7" s="31">
        <v>2016</v>
      </c>
      <c r="AT7" s="32">
        <v>2017</v>
      </c>
      <c r="AU7" s="33">
        <v>2016</v>
      </c>
      <c r="AV7" s="34">
        <v>2017</v>
      </c>
      <c r="AW7" s="249"/>
      <c r="AX7" s="249"/>
      <c r="AY7" s="29" t="s">
        <v>2</v>
      </c>
      <c r="AZ7" s="29" t="s">
        <v>21</v>
      </c>
      <c r="BA7" s="35">
        <v>2018</v>
      </c>
      <c r="BB7" s="35">
        <v>2019</v>
      </c>
      <c r="BC7" s="29" t="s">
        <v>2</v>
      </c>
      <c r="BD7" s="29" t="s">
        <v>21</v>
      </c>
      <c r="BE7" s="249"/>
      <c r="BF7" s="249"/>
      <c r="BG7" s="29" t="s">
        <v>2</v>
      </c>
      <c r="BH7" s="29" t="s">
        <v>21</v>
      </c>
      <c r="BI7" s="249"/>
      <c r="BJ7" s="249"/>
      <c r="BK7" s="29" t="s">
        <v>2</v>
      </c>
      <c r="BL7" s="29" t="s">
        <v>21</v>
      </c>
      <c r="BM7" s="249"/>
      <c r="BN7" s="249"/>
      <c r="BO7" s="298"/>
      <c r="BP7" s="249"/>
      <c r="BQ7" s="249"/>
      <c r="BR7" s="29" t="s">
        <v>2</v>
      </c>
      <c r="BS7" s="29" t="s">
        <v>21</v>
      </c>
      <c r="BT7" s="253"/>
      <c r="BU7" s="249"/>
      <c r="BV7" s="249"/>
      <c r="BW7" s="199" t="s">
        <v>2</v>
      </c>
      <c r="BX7" s="199" t="s">
        <v>21</v>
      </c>
    </row>
    <row r="8" spans="1:76" ht="12.75" customHeight="1">
      <c r="A8" s="37" t="s">
        <v>22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37">
        <v>18</v>
      </c>
      <c r="T8" s="37">
        <v>19</v>
      </c>
      <c r="U8" s="37">
        <v>20</v>
      </c>
      <c r="V8" s="37">
        <v>21</v>
      </c>
      <c r="W8" s="37">
        <v>22</v>
      </c>
      <c r="X8" s="37">
        <v>23</v>
      </c>
      <c r="Y8" s="37">
        <v>24</v>
      </c>
      <c r="Z8" s="37">
        <v>21</v>
      </c>
      <c r="AA8" s="37">
        <v>22</v>
      </c>
      <c r="AB8" s="37">
        <v>23</v>
      </c>
      <c r="AC8" s="37">
        <v>24</v>
      </c>
      <c r="AD8" s="37">
        <v>25</v>
      </c>
      <c r="AE8" s="37">
        <v>26</v>
      </c>
      <c r="AF8" s="37">
        <v>27</v>
      </c>
      <c r="AG8" s="37">
        <v>28</v>
      </c>
      <c r="AH8" s="37">
        <v>29</v>
      </c>
      <c r="AI8" s="37">
        <v>30</v>
      </c>
      <c r="AJ8" s="37">
        <v>31</v>
      </c>
      <c r="AK8" s="37">
        <v>32</v>
      </c>
      <c r="AL8" s="37">
        <v>33</v>
      </c>
      <c r="AM8" s="37">
        <v>34</v>
      </c>
      <c r="AN8" s="37">
        <v>35</v>
      </c>
      <c r="AO8" s="37">
        <v>36</v>
      </c>
      <c r="AP8" s="37">
        <v>53</v>
      </c>
      <c r="AQ8" s="37">
        <v>54</v>
      </c>
      <c r="AR8" s="37">
        <v>55</v>
      </c>
      <c r="AS8" s="37">
        <v>56</v>
      </c>
      <c r="AT8" s="37">
        <v>37</v>
      </c>
      <c r="AU8" s="37">
        <v>38</v>
      </c>
      <c r="AV8" s="37">
        <v>39</v>
      </c>
      <c r="AW8" s="37">
        <v>40</v>
      </c>
      <c r="AX8" s="37">
        <v>41</v>
      </c>
      <c r="AY8" s="37">
        <v>42</v>
      </c>
      <c r="AZ8" s="37">
        <v>43</v>
      </c>
      <c r="BA8" s="37">
        <v>44</v>
      </c>
      <c r="BB8" s="37">
        <v>45</v>
      </c>
      <c r="BC8" s="37">
        <v>46</v>
      </c>
      <c r="BD8" s="37">
        <v>47</v>
      </c>
      <c r="BE8" s="37">
        <v>48</v>
      </c>
      <c r="BF8" s="37">
        <v>49</v>
      </c>
      <c r="BG8" s="37">
        <v>50</v>
      </c>
      <c r="BH8" s="37">
        <v>51</v>
      </c>
      <c r="BI8" s="37">
        <v>52</v>
      </c>
      <c r="BJ8" s="37">
        <v>53</v>
      </c>
      <c r="BK8" s="37">
        <v>54</v>
      </c>
      <c r="BL8" s="37">
        <v>55</v>
      </c>
      <c r="BM8" s="37">
        <v>56</v>
      </c>
      <c r="BN8" s="37">
        <v>57</v>
      </c>
      <c r="BO8" s="37">
        <v>58</v>
      </c>
      <c r="BP8" s="37">
        <v>59</v>
      </c>
      <c r="BQ8" s="37">
        <v>60</v>
      </c>
      <c r="BR8" s="37">
        <v>61</v>
      </c>
      <c r="BS8" s="37">
        <v>62</v>
      </c>
      <c r="BT8" s="37">
        <v>63</v>
      </c>
      <c r="BU8" s="198">
        <v>64</v>
      </c>
      <c r="BV8" s="198">
        <v>65</v>
      </c>
      <c r="BW8" s="198">
        <v>66</v>
      </c>
      <c r="BX8" s="198">
        <v>67</v>
      </c>
    </row>
    <row r="9" spans="1:76" s="50" customFormat="1" ht="18.75" customHeight="1">
      <c r="A9" s="38" t="s">
        <v>96</v>
      </c>
      <c r="B9" s="39">
        <f>SUM(B10:B35)</f>
        <v>34073</v>
      </c>
      <c r="C9" s="39">
        <f>SUM(C10:C35)</f>
        <v>30073</v>
      </c>
      <c r="D9" s="40">
        <f aca="true" t="shared" si="0" ref="D9:D34">C9/B9*100</f>
        <v>88.26049951574561</v>
      </c>
      <c r="E9" s="39">
        <f aca="true" t="shared" si="1" ref="E9:E34">C9-B9</f>
        <v>-4000</v>
      </c>
      <c r="F9" s="39">
        <f>SUM(F10:F35)</f>
        <v>10114</v>
      </c>
      <c r="G9" s="39">
        <f>SUM(G10:G35)</f>
        <v>9815</v>
      </c>
      <c r="H9" s="40">
        <f aca="true" t="shared" si="2" ref="H9:H34">G9/F9*100</f>
        <v>97.04370179948586</v>
      </c>
      <c r="I9" s="39">
        <f aca="true" t="shared" si="3" ref="I9:I34">G9-F9</f>
        <v>-299</v>
      </c>
      <c r="J9" s="39">
        <f>SUM(J10:J35)</f>
        <v>10275</v>
      </c>
      <c r="K9" s="39">
        <f>SUM(K10:K35)</f>
        <v>11026</v>
      </c>
      <c r="L9" s="40">
        <f aca="true" t="shared" si="4" ref="L9:L34">K9/J9*100</f>
        <v>107.30900243309003</v>
      </c>
      <c r="M9" s="39">
        <f aca="true" t="shared" si="5" ref="M9:M34">K9-J9</f>
        <v>751</v>
      </c>
      <c r="N9" s="39">
        <f>SUM(N10:N35)</f>
        <v>5920</v>
      </c>
      <c r="O9" s="39">
        <f>SUM(O10:O35)</f>
        <v>5773</v>
      </c>
      <c r="P9" s="41">
        <f aca="true" t="shared" si="6" ref="P9:P34">O9/N9*100</f>
        <v>97.51689189189189</v>
      </c>
      <c r="Q9" s="39">
        <f aca="true" t="shared" si="7" ref="Q9:Q34">O9-N9</f>
        <v>-147</v>
      </c>
      <c r="R9" s="40">
        <v>57.6</v>
      </c>
      <c r="S9" s="40">
        <v>52.4</v>
      </c>
      <c r="T9" s="40">
        <f>S9-R9</f>
        <v>-5.200000000000003</v>
      </c>
      <c r="U9" s="39">
        <f>SUM(U10:U35)</f>
        <v>5043</v>
      </c>
      <c r="V9" s="39">
        <f>SUM(V10:V35)</f>
        <v>4898</v>
      </c>
      <c r="W9" s="41">
        <f aca="true" t="shared" si="8" ref="W9:W34">V9/U9*100</f>
        <v>97.12472734483443</v>
      </c>
      <c r="X9" s="39">
        <f aca="true" t="shared" si="9" ref="X9:X34">V9-U9</f>
        <v>-145</v>
      </c>
      <c r="Y9" s="42">
        <f>SUM(Y10:Y34)</f>
        <v>0</v>
      </c>
      <c r="Z9" s="42">
        <f>SUM(Z10:Z34)</f>
        <v>0</v>
      </c>
      <c r="AA9" s="41" t="e">
        <f aca="true" t="shared" si="10" ref="AA9:AA34">Z9/Y9*100</f>
        <v>#DIV/0!</v>
      </c>
      <c r="AB9" s="42">
        <f aca="true" t="shared" si="11" ref="AB9:AB19">Z9-Y9</f>
        <v>0</v>
      </c>
      <c r="AC9" s="195">
        <f>SUM(AC10:AC35)</f>
        <v>72013</v>
      </c>
      <c r="AD9" s="182">
        <f>SUM(AD10:AD35)</f>
        <v>56626</v>
      </c>
      <c r="AE9" s="181">
        <f aca="true" t="shared" si="12" ref="AE9:AE34">AD9/AC9*100</f>
        <v>78.63302459278187</v>
      </c>
      <c r="AF9" s="182">
        <f aca="true" t="shared" si="13" ref="AF9:AF34">AD9-AC9</f>
        <v>-15387</v>
      </c>
      <c r="AG9" s="182">
        <f>SUM(AG10:AG35)</f>
        <v>32661</v>
      </c>
      <c r="AH9" s="182">
        <f>SUM(AH10:AH35)</f>
        <v>28319</v>
      </c>
      <c r="AI9" s="181">
        <f aca="true" t="shared" si="14" ref="AI9:AI34">AH9/AG9*100</f>
        <v>86.70585713848321</v>
      </c>
      <c r="AJ9" s="182">
        <f aca="true" t="shared" si="15" ref="AJ9:AJ34">AH9-AG9</f>
        <v>-4342</v>
      </c>
      <c r="AK9" s="182">
        <f>SUM(AK10:AK35)</f>
        <v>24483</v>
      </c>
      <c r="AL9" s="182">
        <f>SUM(AL10:AL35)</f>
        <v>18332</v>
      </c>
      <c r="AM9" s="181">
        <f aca="true" t="shared" si="16" ref="AM9:AM34">AL9/AK9*100</f>
        <v>74.8764448801209</v>
      </c>
      <c r="AN9" s="182">
        <f aca="true" t="shared" si="17" ref="AN9:AN34">AL9-AK9</f>
        <v>-6151</v>
      </c>
      <c r="AO9" s="39">
        <f>SUM(AO10:AO35)</f>
        <v>3940</v>
      </c>
      <c r="AP9" s="39">
        <f>SUM(AP10:AP35)</f>
        <v>4531</v>
      </c>
      <c r="AQ9" s="41">
        <f aca="true" t="shared" si="18" ref="AQ9:AQ34">AP9/AO9*100</f>
        <v>114.99999999999999</v>
      </c>
      <c r="AR9" s="43">
        <f aca="true" t="shared" si="19" ref="AR9:AR34">AP9-AO9</f>
        <v>591</v>
      </c>
      <c r="AS9" s="45">
        <f aca="true" t="shared" si="20" ref="AS9:AS34">B9-AU9-BE9</f>
        <v>-100939</v>
      </c>
      <c r="AT9" s="46">
        <f aca="true" t="shared" si="21" ref="AT9:AT34">C9-AV9-BF9</f>
        <v>-99550</v>
      </c>
      <c r="AU9" s="46">
        <f>SUM(AU10:AU34)</f>
        <v>110292</v>
      </c>
      <c r="AV9" s="47">
        <f>SUM(AV10:AV34)</f>
        <v>108662</v>
      </c>
      <c r="AW9" s="48">
        <f>SUM(AW10:AW35)</f>
        <v>3891</v>
      </c>
      <c r="AX9" s="48">
        <f>SUM(AX10:AX35)</f>
        <v>4020</v>
      </c>
      <c r="AY9" s="49">
        <f>ROUND(AX9/AW9*100,1)</f>
        <v>103.3</v>
      </c>
      <c r="AZ9" s="48">
        <f aca="true" t="shared" si="22" ref="AZ9:AZ34">AX9-AW9</f>
        <v>129</v>
      </c>
      <c r="BA9" s="39">
        <f>SUM(BA10:BA35)</f>
        <v>19843</v>
      </c>
      <c r="BB9" s="39">
        <f>SUM(BB10:BB35)</f>
        <v>23822</v>
      </c>
      <c r="BC9" s="41">
        <f aca="true" t="shared" si="23" ref="BC9:BC34">ROUND(BB9/BA9*100,1)</f>
        <v>120.1</v>
      </c>
      <c r="BD9" s="44">
        <f aca="true" t="shared" si="24" ref="BD9:BD34">BB9-BA9</f>
        <v>3979</v>
      </c>
      <c r="BE9" s="39">
        <f>SUM(BE10:BE35)</f>
        <v>24720</v>
      </c>
      <c r="BF9" s="39">
        <f>SUM(BF10:BF35)</f>
        <v>20961</v>
      </c>
      <c r="BG9" s="41">
        <f aca="true" t="shared" si="25" ref="BG9:BG34">BF9/BE9*100</f>
        <v>84.79368932038835</v>
      </c>
      <c r="BH9" s="39">
        <f aca="true" t="shared" si="26" ref="BH9:BH34">BF9-BE9</f>
        <v>-3759</v>
      </c>
      <c r="BI9" s="39">
        <f>SUM(BI10:BI35)</f>
        <v>21512</v>
      </c>
      <c r="BJ9" s="39">
        <f>SUM(BJ10:BJ35)</f>
        <v>18258</v>
      </c>
      <c r="BK9" s="41">
        <f aca="true" t="shared" si="27" ref="BK9:BK34">BJ9/BI9*100</f>
        <v>84.8735589438453</v>
      </c>
      <c r="BL9" s="39">
        <f aca="true" t="shared" si="28" ref="BL9:BL34">BJ9-BI9</f>
        <v>-3254</v>
      </c>
      <c r="BM9" s="39">
        <v>2954.43</v>
      </c>
      <c r="BN9" s="39">
        <v>3673.36</v>
      </c>
      <c r="BO9" s="39">
        <f aca="true" t="shared" si="29" ref="BO9:BO35">BN9-BM9</f>
        <v>718.9300000000003</v>
      </c>
      <c r="BP9" s="39">
        <f>SUM(BP10:BP35)</f>
        <v>5104</v>
      </c>
      <c r="BQ9" s="39">
        <f>SUM(BQ10:BQ35)</f>
        <v>5504</v>
      </c>
      <c r="BR9" s="41">
        <f aca="true" t="shared" si="30" ref="BR9:BR34">ROUND(BQ9/BP9*100,1)</f>
        <v>107.8</v>
      </c>
      <c r="BS9" s="39">
        <f aca="true" t="shared" si="31" ref="BS9:BS34">BQ9-BP9</f>
        <v>400</v>
      </c>
      <c r="BT9" s="38">
        <f>SUM(BT10:BT35)</f>
        <v>1999</v>
      </c>
      <c r="BU9" s="38">
        <v>4882.58</v>
      </c>
      <c r="BV9" s="38">
        <v>5520.56</v>
      </c>
      <c r="BW9" s="184">
        <f>ROUND(BV9/BU9*100,1)</f>
        <v>113.1</v>
      </c>
      <c r="BX9" s="38">
        <f>BV9-BU9</f>
        <v>637.9800000000005</v>
      </c>
    </row>
    <row r="10" spans="1:76" ht="21.75" customHeight="1">
      <c r="A10" s="51" t="s">
        <v>67</v>
      </c>
      <c r="B10" s="52">
        <v>1168</v>
      </c>
      <c r="C10" s="53">
        <v>1088</v>
      </c>
      <c r="D10" s="40">
        <f t="shared" si="0"/>
        <v>93.15068493150685</v>
      </c>
      <c r="E10" s="39">
        <f t="shared" si="1"/>
        <v>-80</v>
      </c>
      <c r="F10" s="52">
        <v>284</v>
      </c>
      <c r="G10" s="52">
        <v>297</v>
      </c>
      <c r="H10" s="40">
        <f t="shared" si="2"/>
        <v>104.5774647887324</v>
      </c>
      <c r="I10" s="39">
        <f t="shared" si="3"/>
        <v>13</v>
      </c>
      <c r="J10" s="52">
        <v>214</v>
      </c>
      <c r="K10" s="52">
        <v>255</v>
      </c>
      <c r="L10" s="40">
        <f t="shared" si="4"/>
        <v>119.1588785046729</v>
      </c>
      <c r="M10" s="39">
        <f t="shared" si="5"/>
        <v>41</v>
      </c>
      <c r="N10" s="54">
        <v>49</v>
      </c>
      <c r="O10" s="52">
        <v>49</v>
      </c>
      <c r="P10" s="41">
        <f t="shared" si="6"/>
        <v>100</v>
      </c>
      <c r="Q10" s="42">
        <f t="shared" si="7"/>
        <v>0</v>
      </c>
      <c r="R10" s="203">
        <v>22.9</v>
      </c>
      <c r="S10" s="203">
        <v>19.2</v>
      </c>
      <c r="T10" s="40">
        <f aca="true" t="shared" si="32" ref="T10:T35">S10-R10</f>
        <v>-3.6999999999999993</v>
      </c>
      <c r="U10" s="52">
        <v>198</v>
      </c>
      <c r="V10" s="54">
        <v>208</v>
      </c>
      <c r="W10" s="41">
        <f t="shared" si="8"/>
        <v>105.05050505050507</v>
      </c>
      <c r="X10" s="39">
        <f t="shared" si="9"/>
        <v>10</v>
      </c>
      <c r="Y10" s="42"/>
      <c r="Z10" s="42"/>
      <c r="AA10" s="41" t="e">
        <f t="shared" si="10"/>
        <v>#DIV/0!</v>
      </c>
      <c r="AB10" s="42">
        <f t="shared" si="11"/>
        <v>0</v>
      </c>
      <c r="AC10" s="194">
        <v>2015</v>
      </c>
      <c r="AD10" s="52">
        <v>1539</v>
      </c>
      <c r="AE10" s="40">
        <f t="shared" si="12"/>
        <v>76.37717121588089</v>
      </c>
      <c r="AF10" s="39">
        <f t="shared" si="13"/>
        <v>-476</v>
      </c>
      <c r="AG10" s="194">
        <v>1109</v>
      </c>
      <c r="AH10" s="52">
        <v>1067</v>
      </c>
      <c r="AI10" s="40">
        <f t="shared" si="14"/>
        <v>96.21280432822363</v>
      </c>
      <c r="AJ10" s="39">
        <f t="shared" si="15"/>
        <v>-42</v>
      </c>
      <c r="AK10" s="194">
        <v>581</v>
      </c>
      <c r="AL10" s="53">
        <v>271</v>
      </c>
      <c r="AM10" s="40">
        <f t="shared" si="16"/>
        <v>46.64371772805508</v>
      </c>
      <c r="AN10" s="39">
        <f t="shared" si="17"/>
        <v>-310</v>
      </c>
      <c r="AO10" s="52">
        <v>262</v>
      </c>
      <c r="AP10" s="52">
        <v>184</v>
      </c>
      <c r="AQ10" s="41">
        <f t="shared" si="18"/>
        <v>70.22900763358778</v>
      </c>
      <c r="AR10" s="39">
        <f t="shared" si="19"/>
        <v>-78</v>
      </c>
      <c r="AS10" s="45">
        <f t="shared" si="20"/>
        <v>-5945</v>
      </c>
      <c r="AT10" s="46">
        <f t="shared" si="21"/>
        <v>-5125</v>
      </c>
      <c r="AU10" s="46">
        <v>6287</v>
      </c>
      <c r="AV10" s="47">
        <v>5448</v>
      </c>
      <c r="AW10" s="55">
        <v>70</v>
      </c>
      <c r="AX10" s="55">
        <v>80</v>
      </c>
      <c r="AY10" s="49">
        <f aca="true" t="shared" si="33" ref="AY10:AY34">ROUND(AX10/AW10*100,1)</f>
        <v>114.3</v>
      </c>
      <c r="AZ10" s="48">
        <f t="shared" si="22"/>
        <v>10</v>
      </c>
      <c r="BA10" s="56">
        <v>331</v>
      </c>
      <c r="BB10" s="52">
        <v>466</v>
      </c>
      <c r="BC10" s="41">
        <f t="shared" si="23"/>
        <v>140.8</v>
      </c>
      <c r="BD10" s="39">
        <f t="shared" si="24"/>
        <v>135</v>
      </c>
      <c r="BE10" s="52">
        <v>826</v>
      </c>
      <c r="BF10" s="52">
        <v>765</v>
      </c>
      <c r="BG10" s="41">
        <f t="shared" si="25"/>
        <v>92.61501210653753</v>
      </c>
      <c r="BH10" s="39">
        <f t="shared" si="26"/>
        <v>-61</v>
      </c>
      <c r="BI10" s="52">
        <v>672</v>
      </c>
      <c r="BJ10" s="52">
        <v>640</v>
      </c>
      <c r="BK10" s="41">
        <f t="shared" si="27"/>
        <v>95.23809523809523</v>
      </c>
      <c r="BL10" s="39">
        <f t="shared" si="28"/>
        <v>-32</v>
      </c>
      <c r="BM10" s="57">
        <v>2707.9166666666665</v>
      </c>
      <c r="BN10" s="52">
        <v>3504.8364153627313</v>
      </c>
      <c r="BO10" s="39">
        <f t="shared" si="29"/>
        <v>796.9197486960647</v>
      </c>
      <c r="BP10" s="52">
        <v>78</v>
      </c>
      <c r="BQ10" s="52">
        <v>145</v>
      </c>
      <c r="BR10" s="41">
        <f t="shared" si="30"/>
        <v>185.9</v>
      </c>
      <c r="BS10" s="39">
        <f t="shared" si="31"/>
        <v>67</v>
      </c>
      <c r="BT10" s="196">
        <v>19</v>
      </c>
      <c r="BU10" s="196">
        <v>4408.33</v>
      </c>
      <c r="BV10" s="196">
        <v>4910.93</v>
      </c>
      <c r="BW10" s="200">
        <f aca="true" t="shared" si="34" ref="BW10:BW35">ROUND(BV10/BU10*100,1)</f>
        <v>111.4</v>
      </c>
      <c r="BX10" s="196">
        <f aca="true" t="shared" si="35" ref="BX10:BX35">BV10-BU10</f>
        <v>502.60000000000036</v>
      </c>
    </row>
    <row r="11" spans="1:76" ht="21.75" customHeight="1">
      <c r="A11" s="51" t="s">
        <v>68</v>
      </c>
      <c r="B11" s="52">
        <v>1839</v>
      </c>
      <c r="C11" s="53">
        <v>1604</v>
      </c>
      <c r="D11" s="40">
        <f t="shared" si="0"/>
        <v>87.22131593257205</v>
      </c>
      <c r="E11" s="39">
        <f t="shared" si="1"/>
        <v>-235</v>
      </c>
      <c r="F11" s="52">
        <v>519</v>
      </c>
      <c r="G11" s="52">
        <v>667</v>
      </c>
      <c r="H11" s="40">
        <f t="shared" si="2"/>
        <v>128.51637764932562</v>
      </c>
      <c r="I11" s="39">
        <f t="shared" si="3"/>
        <v>148</v>
      </c>
      <c r="J11" s="52">
        <v>287</v>
      </c>
      <c r="K11" s="52">
        <v>297</v>
      </c>
      <c r="L11" s="40">
        <f t="shared" si="4"/>
        <v>103.48432055749129</v>
      </c>
      <c r="M11" s="39">
        <f t="shared" si="5"/>
        <v>10</v>
      </c>
      <c r="N11" s="54">
        <v>92</v>
      </c>
      <c r="O11" s="52">
        <v>120</v>
      </c>
      <c r="P11" s="41">
        <f t="shared" si="6"/>
        <v>130.43478260869566</v>
      </c>
      <c r="Q11" s="42">
        <f t="shared" si="7"/>
        <v>28</v>
      </c>
      <c r="R11" s="203">
        <v>32.1</v>
      </c>
      <c r="S11" s="203">
        <v>40.4</v>
      </c>
      <c r="T11" s="40">
        <f t="shared" si="32"/>
        <v>8.299999999999997</v>
      </c>
      <c r="U11" s="52">
        <v>163</v>
      </c>
      <c r="V11" s="54">
        <v>185</v>
      </c>
      <c r="W11" s="41">
        <f t="shared" si="8"/>
        <v>113.49693251533743</v>
      </c>
      <c r="X11" s="39">
        <f t="shared" si="9"/>
        <v>22</v>
      </c>
      <c r="Y11" s="42"/>
      <c r="Z11" s="42"/>
      <c r="AA11" s="41" t="e">
        <f t="shared" si="10"/>
        <v>#DIV/0!</v>
      </c>
      <c r="AB11" s="42">
        <f t="shared" si="11"/>
        <v>0</v>
      </c>
      <c r="AC11" s="194">
        <v>3286</v>
      </c>
      <c r="AD11" s="52">
        <v>2381</v>
      </c>
      <c r="AE11" s="40">
        <f t="shared" si="12"/>
        <v>72.45891661594645</v>
      </c>
      <c r="AF11" s="39">
        <f t="shared" si="13"/>
        <v>-905</v>
      </c>
      <c r="AG11" s="194">
        <v>1779</v>
      </c>
      <c r="AH11" s="52">
        <v>1537</v>
      </c>
      <c r="AI11" s="40">
        <f t="shared" si="14"/>
        <v>86.39685216413716</v>
      </c>
      <c r="AJ11" s="39">
        <f t="shared" si="15"/>
        <v>-242</v>
      </c>
      <c r="AK11" s="194">
        <v>807</v>
      </c>
      <c r="AL11" s="53">
        <v>385</v>
      </c>
      <c r="AM11" s="40">
        <f t="shared" si="16"/>
        <v>47.70755885997522</v>
      </c>
      <c r="AN11" s="39">
        <f t="shared" si="17"/>
        <v>-422</v>
      </c>
      <c r="AO11" s="52">
        <v>99</v>
      </c>
      <c r="AP11" s="52">
        <v>82</v>
      </c>
      <c r="AQ11" s="41">
        <f t="shared" si="18"/>
        <v>82.82828282828282</v>
      </c>
      <c r="AR11" s="39">
        <f t="shared" si="19"/>
        <v>-17</v>
      </c>
      <c r="AS11" s="45">
        <f t="shared" si="20"/>
        <v>-2042</v>
      </c>
      <c r="AT11" s="46">
        <f t="shared" si="21"/>
        <v>-1762</v>
      </c>
      <c r="AU11" s="46">
        <v>2528</v>
      </c>
      <c r="AV11" s="47">
        <v>2144</v>
      </c>
      <c r="AW11" s="55">
        <v>192</v>
      </c>
      <c r="AX11" s="55">
        <v>179</v>
      </c>
      <c r="AY11" s="49">
        <f t="shared" si="33"/>
        <v>93.2</v>
      </c>
      <c r="AZ11" s="48">
        <f t="shared" si="22"/>
        <v>-13</v>
      </c>
      <c r="BA11" s="56">
        <v>698</v>
      </c>
      <c r="BB11" s="52">
        <v>736</v>
      </c>
      <c r="BC11" s="41">
        <f t="shared" si="23"/>
        <v>105.4</v>
      </c>
      <c r="BD11" s="39">
        <f t="shared" si="24"/>
        <v>38</v>
      </c>
      <c r="BE11" s="52">
        <v>1353</v>
      </c>
      <c r="BF11" s="52">
        <v>1222</v>
      </c>
      <c r="BG11" s="41">
        <f t="shared" si="25"/>
        <v>90.31781226903178</v>
      </c>
      <c r="BH11" s="39">
        <f t="shared" si="26"/>
        <v>-131</v>
      </c>
      <c r="BI11" s="52">
        <v>1079</v>
      </c>
      <c r="BJ11" s="52">
        <v>1007</v>
      </c>
      <c r="BK11" s="41">
        <f t="shared" si="27"/>
        <v>93.3271547729379</v>
      </c>
      <c r="BL11" s="39">
        <f t="shared" si="28"/>
        <v>-72</v>
      </c>
      <c r="BM11" s="57">
        <v>2493.659420289855</v>
      </c>
      <c r="BN11" s="52">
        <v>2980.417495029821</v>
      </c>
      <c r="BO11" s="39">
        <f t="shared" si="29"/>
        <v>486.7580747399661</v>
      </c>
      <c r="BP11" s="52">
        <v>182</v>
      </c>
      <c r="BQ11" s="52">
        <v>266</v>
      </c>
      <c r="BR11" s="41">
        <f t="shared" si="30"/>
        <v>146.2</v>
      </c>
      <c r="BS11" s="39">
        <f t="shared" si="31"/>
        <v>84</v>
      </c>
      <c r="BT11" s="196">
        <v>155</v>
      </c>
      <c r="BU11" s="196">
        <v>4004.65</v>
      </c>
      <c r="BV11" s="196">
        <v>4618.88</v>
      </c>
      <c r="BW11" s="200">
        <f t="shared" si="34"/>
        <v>115.3</v>
      </c>
      <c r="BX11" s="196">
        <f t="shared" si="35"/>
        <v>614.23</v>
      </c>
    </row>
    <row r="12" spans="1:76" ht="21.75" customHeight="1">
      <c r="A12" s="51" t="s">
        <v>69</v>
      </c>
      <c r="B12" s="52">
        <v>2064</v>
      </c>
      <c r="C12" s="53">
        <v>1847</v>
      </c>
      <c r="D12" s="40">
        <f t="shared" si="0"/>
        <v>89.48643410852713</v>
      </c>
      <c r="E12" s="39">
        <f t="shared" si="1"/>
        <v>-217</v>
      </c>
      <c r="F12" s="52">
        <v>678</v>
      </c>
      <c r="G12" s="52">
        <v>666</v>
      </c>
      <c r="H12" s="40">
        <f t="shared" si="2"/>
        <v>98.23008849557522</v>
      </c>
      <c r="I12" s="39">
        <f t="shared" si="3"/>
        <v>-12</v>
      </c>
      <c r="J12" s="52">
        <v>340</v>
      </c>
      <c r="K12" s="52">
        <v>356</v>
      </c>
      <c r="L12" s="40">
        <f t="shared" si="4"/>
        <v>104.70588235294119</v>
      </c>
      <c r="M12" s="39">
        <f t="shared" si="5"/>
        <v>16</v>
      </c>
      <c r="N12" s="54">
        <v>136</v>
      </c>
      <c r="O12" s="52">
        <v>156</v>
      </c>
      <c r="P12" s="41">
        <f t="shared" si="6"/>
        <v>114.70588235294117</v>
      </c>
      <c r="Q12" s="42">
        <f t="shared" si="7"/>
        <v>20</v>
      </c>
      <c r="R12" s="203">
        <v>40</v>
      </c>
      <c r="S12" s="203">
        <v>43.8</v>
      </c>
      <c r="T12" s="40">
        <f t="shared" si="32"/>
        <v>3.799999999999997</v>
      </c>
      <c r="U12" s="52">
        <v>421</v>
      </c>
      <c r="V12" s="54">
        <v>431</v>
      </c>
      <c r="W12" s="41">
        <f t="shared" si="8"/>
        <v>102.37529691211402</v>
      </c>
      <c r="X12" s="39">
        <f t="shared" si="9"/>
        <v>10</v>
      </c>
      <c r="Y12" s="42"/>
      <c r="Z12" s="42"/>
      <c r="AA12" s="41" t="e">
        <f t="shared" si="10"/>
        <v>#DIV/0!</v>
      </c>
      <c r="AB12" s="42">
        <f t="shared" si="11"/>
        <v>0</v>
      </c>
      <c r="AC12" s="194">
        <v>4364</v>
      </c>
      <c r="AD12" s="52">
        <v>2457</v>
      </c>
      <c r="AE12" s="40">
        <f t="shared" si="12"/>
        <v>56.30155820348305</v>
      </c>
      <c r="AF12" s="39">
        <f t="shared" si="13"/>
        <v>-1907</v>
      </c>
      <c r="AG12" s="194">
        <v>1984</v>
      </c>
      <c r="AH12" s="52">
        <v>1756</v>
      </c>
      <c r="AI12" s="40">
        <f t="shared" si="14"/>
        <v>88.50806451612904</v>
      </c>
      <c r="AJ12" s="39">
        <f t="shared" si="15"/>
        <v>-228</v>
      </c>
      <c r="AK12" s="194">
        <v>1569</v>
      </c>
      <c r="AL12" s="53">
        <v>0</v>
      </c>
      <c r="AM12" s="40">
        <f t="shared" si="16"/>
        <v>0</v>
      </c>
      <c r="AN12" s="39">
        <f t="shared" si="17"/>
        <v>-1569</v>
      </c>
      <c r="AO12" s="52">
        <v>167</v>
      </c>
      <c r="AP12" s="52">
        <v>361</v>
      </c>
      <c r="AQ12" s="41">
        <f t="shared" si="18"/>
        <v>216.1676646706587</v>
      </c>
      <c r="AR12" s="39">
        <f t="shared" si="19"/>
        <v>194</v>
      </c>
      <c r="AS12" s="45">
        <f t="shared" si="20"/>
        <v>-10277</v>
      </c>
      <c r="AT12" s="46">
        <f t="shared" si="21"/>
        <v>-11090</v>
      </c>
      <c r="AU12" s="46">
        <v>10657</v>
      </c>
      <c r="AV12" s="47">
        <v>11455</v>
      </c>
      <c r="AW12" s="55">
        <v>122</v>
      </c>
      <c r="AX12" s="55">
        <v>158</v>
      </c>
      <c r="AY12" s="49">
        <f t="shared" si="33"/>
        <v>129.5</v>
      </c>
      <c r="AZ12" s="48">
        <f t="shared" si="22"/>
        <v>36</v>
      </c>
      <c r="BA12" s="56">
        <v>656</v>
      </c>
      <c r="BB12" s="52">
        <v>798</v>
      </c>
      <c r="BC12" s="41">
        <f t="shared" si="23"/>
        <v>121.6</v>
      </c>
      <c r="BD12" s="39">
        <f t="shared" si="24"/>
        <v>142</v>
      </c>
      <c r="BE12" s="52">
        <v>1684</v>
      </c>
      <c r="BF12" s="52">
        <v>1482</v>
      </c>
      <c r="BG12" s="41">
        <f t="shared" si="25"/>
        <v>88.00475059382423</v>
      </c>
      <c r="BH12" s="39">
        <f t="shared" si="26"/>
        <v>-202</v>
      </c>
      <c r="BI12" s="52">
        <v>1531</v>
      </c>
      <c r="BJ12" s="52">
        <v>1348</v>
      </c>
      <c r="BK12" s="41">
        <f t="shared" si="27"/>
        <v>88.04702808621816</v>
      </c>
      <c r="BL12" s="39">
        <f t="shared" si="28"/>
        <v>-183</v>
      </c>
      <c r="BM12" s="57">
        <v>2956.951219512195</v>
      </c>
      <c r="BN12" s="52">
        <v>3831.736872475476</v>
      </c>
      <c r="BO12" s="39">
        <f t="shared" si="29"/>
        <v>874.7856529632809</v>
      </c>
      <c r="BP12" s="52">
        <v>225</v>
      </c>
      <c r="BQ12" s="52">
        <v>226</v>
      </c>
      <c r="BR12" s="41">
        <f t="shared" si="30"/>
        <v>100.4</v>
      </c>
      <c r="BS12" s="39">
        <f t="shared" si="31"/>
        <v>1</v>
      </c>
      <c r="BT12" s="196">
        <v>64</v>
      </c>
      <c r="BU12" s="196">
        <v>4977.45</v>
      </c>
      <c r="BV12" s="196">
        <v>5906.04</v>
      </c>
      <c r="BW12" s="200">
        <f t="shared" si="34"/>
        <v>118.7</v>
      </c>
      <c r="BX12" s="196">
        <f t="shared" si="35"/>
        <v>928.5900000000001</v>
      </c>
    </row>
    <row r="13" spans="1:76" ht="21.75" customHeight="1">
      <c r="A13" s="51" t="s">
        <v>70</v>
      </c>
      <c r="B13" s="52">
        <v>432</v>
      </c>
      <c r="C13" s="53">
        <v>410</v>
      </c>
      <c r="D13" s="40">
        <f t="shared" si="0"/>
        <v>94.9074074074074</v>
      </c>
      <c r="E13" s="39">
        <f t="shared" si="1"/>
        <v>-22</v>
      </c>
      <c r="F13" s="52">
        <v>143</v>
      </c>
      <c r="G13" s="52">
        <v>145</v>
      </c>
      <c r="H13" s="40">
        <f t="shared" si="2"/>
        <v>101.3986013986014</v>
      </c>
      <c r="I13" s="39">
        <f t="shared" si="3"/>
        <v>2</v>
      </c>
      <c r="J13" s="52">
        <v>145</v>
      </c>
      <c r="K13" s="52">
        <v>141</v>
      </c>
      <c r="L13" s="40">
        <f t="shared" si="4"/>
        <v>97.24137931034483</v>
      </c>
      <c r="M13" s="39">
        <f t="shared" si="5"/>
        <v>-4</v>
      </c>
      <c r="N13" s="54">
        <v>87</v>
      </c>
      <c r="O13" s="52">
        <v>87</v>
      </c>
      <c r="P13" s="41">
        <f t="shared" si="6"/>
        <v>100</v>
      </c>
      <c r="Q13" s="42">
        <f t="shared" si="7"/>
        <v>0</v>
      </c>
      <c r="R13" s="203">
        <v>60</v>
      </c>
      <c r="S13" s="203">
        <v>61.7</v>
      </c>
      <c r="T13" s="40">
        <f t="shared" si="32"/>
        <v>1.7000000000000028</v>
      </c>
      <c r="U13" s="52">
        <v>79</v>
      </c>
      <c r="V13" s="54">
        <v>65</v>
      </c>
      <c r="W13" s="41">
        <f t="shared" si="8"/>
        <v>82.27848101265823</v>
      </c>
      <c r="X13" s="39">
        <f t="shared" si="9"/>
        <v>-14</v>
      </c>
      <c r="Y13" s="42"/>
      <c r="Z13" s="42"/>
      <c r="AA13" s="41" t="e">
        <f t="shared" si="10"/>
        <v>#DIV/0!</v>
      </c>
      <c r="AB13" s="42">
        <f t="shared" si="11"/>
        <v>0</v>
      </c>
      <c r="AC13" s="194">
        <v>1416</v>
      </c>
      <c r="AD13" s="52">
        <v>1482</v>
      </c>
      <c r="AE13" s="40">
        <f t="shared" si="12"/>
        <v>104.66101694915255</v>
      </c>
      <c r="AF13" s="39">
        <f t="shared" si="13"/>
        <v>66</v>
      </c>
      <c r="AG13" s="194">
        <v>419</v>
      </c>
      <c r="AH13" s="52">
        <v>399</v>
      </c>
      <c r="AI13" s="40">
        <f t="shared" si="14"/>
        <v>95.22673031026252</v>
      </c>
      <c r="AJ13" s="39">
        <f t="shared" si="15"/>
        <v>-20</v>
      </c>
      <c r="AK13" s="194">
        <v>763</v>
      </c>
      <c r="AL13" s="53">
        <v>700</v>
      </c>
      <c r="AM13" s="40">
        <f t="shared" si="16"/>
        <v>91.74311926605505</v>
      </c>
      <c r="AN13" s="39">
        <f t="shared" si="17"/>
        <v>-63</v>
      </c>
      <c r="AO13" s="52">
        <v>38</v>
      </c>
      <c r="AP13" s="52">
        <v>49</v>
      </c>
      <c r="AQ13" s="41">
        <f t="shared" si="18"/>
        <v>128.94736842105263</v>
      </c>
      <c r="AR13" s="39">
        <f t="shared" si="19"/>
        <v>11</v>
      </c>
      <c r="AS13" s="45">
        <f t="shared" si="20"/>
        <v>-3712</v>
      </c>
      <c r="AT13" s="46">
        <f t="shared" si="21"/>
        <v>-4940</v>
      </c>
      <c r="AU13" s="46">
        <v>3851</v>
      </c>
      <c r="AV13" s="47">
        <v>5053</v>
      </c>
      <c r="AW13" s="55">
        <v>67</v>
      </c>
      <c r="AX13" s="55">
        <v>79</v>
      </c>
      <c r="AY13" s="49">
        <f t="shared" si="33"/>
        <v>117.9</v>
      </c>
      <c r="AZ13" s="48">
        <f t="shared" si="22"/>
        <v>12</v>
      </c>
      <c r="BA13" s="56">
        <v>212</v>
      </c>
      <c r="BB13" s="52">
        <v>266</v>
      </c>
      <c r="BC13" s="41">
        <f t="shared" si="23"/>
        <v>125.5</v>
      </c>
      <c r="BD13" s="39">
        <f t="shared" si="24"/>
        <v>54</v>
      </c>
      <c r="BE13" s="52">
        <v>293</v>
      </c>
      <c r="BF13" s="52">
        <v>297</v>
      </c>
      <c r="BG13" s="41">
        <f t="shared" si="25"/>
        <v>101.36518771331058</v>
      </c>
      <c r="BH13" s="39">
        <f t="shared" si="26"/>
        <v>4</v>
      </c>
      <c r="BI13" s="52">
        <v>251</v>
      </c>
      <c r="BJ13" s="52">
        <v>247</v>
      </c>
      <c r="BK13" s="41">
        <f t="shared" si="27"/>
        <v>98.40637450199203</v>
      </c>
      <c r="BL13" s="39">
        <f t="shared" si="28"/>
        <v>-4</v>
      </c>
      <c r="BM13" s="57">
        <v>2282.730923694779</v>
      </c>
      <c r="BN13" s="52">
        <v>2740.084388185654</v>
      </c>
      <c r="BO13" s="39">
        <f t="shared" si="29"/>
        <v>457.353464490875</v>
      </c>
      <c r="BP13" s="52">
        <v>83</v>
      </c>
      <c r="BQ13" s="52">
        <v>68</v>
      </c>
      <c r="BR13" s="41">
        <f t="shared" si="30"/>
        <v>81.9</v>
      </c>
      <c r="BS13" s="39">
        <f t="shared" si="31"/>
        <v>-15</v>
      </c>
      <c r="BT13" s="196">
        <v>13</v>
      </c>
      <c r="BU13" s="196">
        <v>4570.24</v>
      </c>
      <c r="BV13" s="196">
        <v>5137.79</v>
      </c>
      <c r="BW13" s="200">
        <f t="shared" si="34"/>
        <v>112.4</v>
      </c>
      <c r="BX13" s="196">
        <f t="shared" si="35"/>
        <v>567.5500000000002</v>
      </c>
    </row>
    <row r="14" spans="1:77" s="20" customFormat="1" ht="21.75" customHeight="1">
      <c r="A14" s="51" t="s">
        <v>71</v>
      </c>
      <c r="B14" s="52">
        <v>739</v>
      </c>
      <c r="C14" s="53">
        <v>713</v>
      </c>
      <c r="D14" s="40">
        <f t="shared" si="0"/>
        <v>96.48173207036535</v>
      </c>
      <c r="E14" s="39">
        <f t="shared" si="1"/>
        <v>-26</v>
      </c>
      <c r="F14" s="52">
        <v>195</v>
      </c>
      <c r="G14" s="52">
        <v>217</v>
      </c>
      <c r="H14" s="40">
        <f t="shared" si="2"/>
        <v>111.28205128205128</v>
      </c>
      <c r="I14" s="39">
        <f t="shared" si="3"/>
        <v>22</v>
      </c>
      <c r="J14" s="52">
        <v>228</v>
      </c>
      <c r="K14" s="52">
        <v>283</v>
      </c>
      <c r="L14" s="40">
        <f t="shared" si="4"/>
        <v>124.12280701754386</v>
      </c>
      <c r="M14" s="39">
        <f t="shared" si="5"/>
        <v>55</v>
      </c>
      <c r="N14" s="54">
        <v>81</v>
      </c>
      <c r="O14" s="52">
        <v>83</v>
      </c>
      <c r="P14" s="41">
        <f t="shared" si="6"/>
        <v>102.46913580246914</v>
      </c>
      <c r="Q14" s="42">
        <f t="shared" si="7"/>
        <v>2</v>
      </c>
      <c r="R14" s="203">
        <v>35.5</v>
      </c>
      <c r="S14" s="203">
        <v>29.3</v>
      </c>
      <c r="T14" s="40">
        <f t="shared" si="32"/>
        <v>-6.199999999999999</v>
      </c>
      <c r="U14" s="52">
        <v>225</v>
      </c>
      <c r="V14" s="54">
        <v>202</v>
      </c>
      <c r="W14" s="41">
        <f t="shared" si="8"/>
        <v>89.77777777777777</v>
      </c>
      <c r="X14" s="39">
        <f t="shared" si="9"/>
        <v>-23</v>
      </c>
      <c r="Y14" s="42"/>
      <c r="Z14" s="42"/>
      <c r="AA14" s="41" t="e">
        <f t="shared" si="10"/>
        <v>#DIV/0!</v>
      </c>
      <c r="AB14" s="42">
        <f t="shared" si="11"/>
        <v>0</v>
      </c>
      <c r="AC14" s="194">
        <v>1126</v>
      </c>
      <c r="AD14" s="52">
        <v>824</v>
      </c>
      <c r="AE14" s="40">
        <f t="shared" si="12"/>
        <v>73.17939609236235</v>
      </c>
      <c r="AF14" s="39">
        <f t="shared" si="13"/>
        <v>-302</v>
      </c>
      <c r="AG14" s="194">
        <v>732</v>
      </c>
      <c r="AH14" s="52">
        <v>704</v>
      </c>
      <c r="AI14" s="40">
        <f t="shared" si="14"/>
        <v>96.17486338797814</v>
      </c>
      <c r="AJ14" s="39">
        <f t="shared" si="15"/>
        <v>-28</v>
      </c>
      <c r="AK14" s="194">
        <v>199</v>
      </c>
      <c r="AL14" s="53">
        <v>93</v>
      </c>
      <c r="AM14" s="40">
        <f t="shared" si="16"/>
        <v>46.733668341708544</v>
      </c>
      <c r="AN14" s="39">
        <f t="shared" si="17"/>
        <v>-106</v>
      </c>
      <c r="AO14" s="52">
        <v>63</v>
      </c>
      <c r="AP14" s="52">
        <v>97</v>
      </c>
      <c r="AQ14" s="41">
        <f t="shared" si="18"/>
        <v>153.96825396825398</v>
      </c>
      <c r="AR14" s="39">
        <f t="shared" si="19"/>
        <v>34</v>
      </c>
      <c r="AS14" s="45">
        <f t="shared" si="20"/>
        <v>-3565</v>
      </c>
      <c r="AT14" s="46">
        <f t="shared" si="21"/>
        <v>-2890</v>
      </c>
      <c r="AU14" s="46">
        <v>3802</v>
      </c>
      <c r="AV14" s="47">
        <v>3180</v>
      </c>
      <c r="AW14" s="55">
        <v>80</v>
      </c>
      <c r="AX14" s="55">
        <v>76</v>
      </c>
      <c r="AY14" s="49">
        <f t="shared" si="33"/>
        <v>95</v>
      </c>
      <c r="AZ14" s="48">
        <f t="shared" si="22"/>
        <v>-4</v>
      </c>
      <c r="BA14" s="56">
        <v>388</v>
      </c>
      <c r="BB14" s="52">
        <v>386</v>
      </c>
      <c r="BC14" s="41">
        <f t="shared" si="23"/>
        <v>99.5</v>
      </c>
      <c r="BD14" s="39">
        <f t="shared" si="24"/>
        <v>-2</v>
      </c>
      <c r="BE14" s="52">
        <v>502</v>
      </c>
      <c r="BF14" s="52">
        <v>423</v>
      </c>
      <c r="BG14" s="41">
        <f t="shared" si="25"/>
        <v>84.26294820717132</v>
      </c>
      <c r="BH14" s="39">
        <f t="shared" si="26"/>
        <v>-79</v>
      </c>
      <c r="BI14" s="52">
        <v>452</v>
      </c>
      <c r="BJ14" s="52">
        <v>370</v>
      </c>
      <c r="BK14" s="41">
        <f t="shared" si="27"/>
        <v>81.85840707964603</v>
      </c>
      <c r="BL14" s="39">
        <f t="shared" si="28"/>
        <v>-82</v>
      </c>
      <c r="BM14" s="57">
        <v>2913.9579349904398</v>
      </c>
      <c r="BN14" s="52">
        <v>3484.8552338530067</v>
      </c>
      <c r="BO14" s="39">
        <f t="shared" si="29"/>
        <v>570.8972988625669</v>
      </c>
      <c r="BP14" s="52">
        <v>133</v>
      </c>
      <c r="BQ14" s="52">
        <v>82</v>
      </c>
      <c r="BR14" s="41">
        <f t="shared" si="30"/>
        <v>61.7</v>
      </c>
      <c r="BS14" s="39">
        <f t="shared" si="31"/>
        <v>-51</v>
      </c>
      <c r="BT14" s="196">
        <v>22</v>
      </c>
      <c r="BU14" s="196">
        <v>4007.1</v>
      </c>
      <c r="BV14" s="196">
        <v>5202.9</v>
      </c>
      <c r="BW14" s="200">
        <f t="shared" si="34"/>
        <v>129.8</v>
      </c>
      <c r="BX14" s="196">
        <f t="shared" si="35"/>
        <v>1195.7999999999997</v>
      </c>
      <c r="BY14" s="14"/>
    </row>
    <row r="15" spans="1:77" s="20" customFormat="1" ht="21.75" customHeight="1">
      <c r="A15" s="51" t="s">
        <v>72</v>
      </c>
      <c r="B15" s="52">
        <v>1186</v>
      </c>
      <c r="C15" s="53">
        <v>1115</v>
      </c>
      <c r="D15" s="40">
        <f t="shared" si="0"/>
        <v>94.01349072512647</v>
      </c>
      <c r="E15" s="39">
        <f t="shared" si="1"/>
        <v>-71</v>
      </c>
      <c r="F15" s="52">
        <v>293</v>
      </c>
      <c r="G15" s="52">
        <v>325</v>
      </c>
      <c r="H15" s="40">
        <f t="shared" si="2"/>
        <v>110.92150170648465</v>
      </c>
      <c r="I15" s="39">
        <f t="shared" si="3"/>
        <v>32</v>
      </c>
      <c r="J15" s="52">
        <v>351</v>
      </c>
      <c r="K15" s="52">
        <v>359</v>
      </c>
      <c r="L15" s="40">
        <f t="shared" si="4"/>
        <v>102.27920227920228</v>
      </c>
      <c r="M15" s="39">
        <f t="shared" si="5"/>
        <v>8</v>
      </c>
      <c r="N15" s="54">
        <v>261</v>
      </c>
      <c r="O15" s="52">
        <v>198</v>
      </c>
      <c r="P15" s="41">
        <f t="shared" si="6"/>
        <v>75.86206896551724</v>
      </c>
      <c r="Q15" s="42">
        <f t="shared" si="7"/>
        <v>-63</v>
      </c>
      <c r="R15" s="203">
        <v>74.4</v>
      </c>
      <c r="S15" s="203">
        <v>55.2</v>
      </c>
      <c r="T15" s="40">
        <f t="shared" si="32"/>
        <v>-19.200000000000003</v>
      </c>
      <c r="U15" s="52">
        <v>194</v>
      </c>
      <c r="V15" s="54">
        <v>182</v>
      </c>
      <c r="W15" s="41">
        <f t="shared" si="8"/>
        <v>93.81443298969072</v>
      </c>
      <c r="X15" s="39">
        <f t="shared" si="9"/>
        <v>-12</v>
      </c>
      <c r="Y15" s="42"/>
      <c r="Z15" s="42"/>
      <c r="AA15" s="41" t="e">
        <f t="shared" si="10"/>
        <v>#DIV/0!</v>
      </c>
      <c r="AB15" s="42">
        <f t="shared" si="11"/>
        <v>0</v>
      </c>
      <c r="AC15" s="194">
        <v>2026</v>
      </c>
      <c r="AD15" s="52">
        <v>1802</v>
      </c>
      <c r="AE15" s="40">
        <f t="shared" si="12"/>
        <v>88.94373149062191</v>
      </c>
      <c r="AF15" s="39">
        <f t="shared" si="13"/>
        <v>-224</v>
      </c>
      <c r="AG15" s="194">
        <v>1143</v>
      </c>
      <c r="AH15" s="52">
        <v>1025</v>
      </c>
      <c r="AI15" s="40">
        <f t="shared" si="14"/>
        <v>89.67629046369204</v>
      </c>
      <c r="AJ15" s="39">
        <f t="shared" si="15"/>
        <v>-118</v>
      </c>
      <c r="AK15" s="194">
        <v>573</v>
      </c>
      <c r="AL15" s="53">
        <v>482</v>
      </c>
      <c r="AM15" s="40">
        <f t="shared" si="16"/>
        <v>84.11867364746945</v>
      </c>
      <c r="AN15" s="39">
        <f t="shared" si="17"/>
        <v>-91</v>
      </c>
      <c r="AO15" s="52">
        <v>121</v>
      </c>
      <c r="AP15" s="52">
        <v>125</v>
      </c>
      <c r="AQ15" s="41">
        <f t="shared" si="18"/>
        <v>103.30578512396693</v>
      </c>
      <c r="AR15" s="39">
        <f t="shared" si="19"/>
        <v>4</v>
      </c>
      <c r="AS15" s="45">
        <f t="shared" si="20"/>
        <v>-1349</v>
      </c>
      <c r="AT15" s="46">
        <f t="shared" si="21"/>
        <v>-1133</v>
      </c>
      <c r="AU15" s="46">
        <v>1639</v>
      </c>
      <c r="AV15" s="47">
        <v>1439</v>
      </c>
      <c r="AW15" s="55">
        <v>112</v>
      </c>
      <c r="AX15" s="55">
        <v>138</v>
      </c>
      <c r="AY15" s="49">
        <f t="shared" si="33"/>
        <v>123.2</v>
      </c>
      <c r="AZ15" s="48">
        <f t="shared" si="22"/>
        <v>26</v>
      </c>
      <c r="BA15" s="56">
        <v>461</v>
      </c>
      <c r="BB15" s="52">
        <v>565</v>
      </c>
      <c r="BC15" s="41">
        <f t="shared" si="23"/>
        <v>122.6</v>
      </c>
      <c r="BD15" s="39">
        <f t="shared" si="24"/>
        <v>104</v>
      </c>
      <c r="BE15" s="52">
        <v>896</v>
      </c>
      <c r="BF15" s="52">
        <v>809</v>
      </c>
      <c r="BG15" s="41">
        <f t="shared" si="25"/>
        <v>90.29017857142857</v>
      </c>
      <c r="BH15" s="39">
        <f t="shared" si="26"/>
        <v>-87</v>
      </c>
      <c r="BI15" s="52">
        <v>774</v>
      </c>
      <c r="BJ15" s="52">
        <v>722</v>
      </c>
      <c r="BK15" s="41">
        <f t="shared" si="27"/>
        <v>93.28165374677002</v>
      </c>
      <c r="BL15" s="39">
        <f t="shared" si="28"/>
        <v>-52</v>
      </c>
      <c r="BM15" s="57">
        <v>2621.3367609254497</v>
      </c>
      <c r="BN15" s="52">
        <v>3450.771208226221</v>
      </c>
      <c r="BO15" s="39">
        <f t="shared" si="29"/>
        <v>829.4344473007714</v>
      </c>
      <c r="BP15" s="52">
        <v>80</v>
      </c>
      <c r="BQ15" s="52">
        <v>143</v>
      </c>
      <c r="BR15" s="41">
        <f t="shared" si="30"/>
        <v>178.8</v>
      </c>
      <c r="BS15" s="39">
        <f t="shared" si="31"/>
        <v>63</v>
      </c>
      <c r="BT15" s="196">
        <v>28</v>
      </c>
      <c r="BU15" s="196">
        <v>4698.15</v>
      </c>
      <c r="BV15" s="196">
        <v>5158.69</v>
      </c>
      <c r="BW15" s="200">
        <f t="shared" si="34"/>
        <v>109.8</v>
      </c>
      <c r="BX15" s="196">
        <f t="shared" si="35"/>
        <v>460.53999999999996</v>
      </c>
      <c r="BY15" s="14"/>
    </row>
    <row r="16" spans="1:77" s="20" customFormat="1" ht="21.75" customHeight="1">
      <c r="A16" s="51" t="s">
        <v>73</v>
      </c>
      <c r="B16" s="52">
        <v>1389</v>
      </c>
      <c r="C16" s="53">
        <v>1389</v>
      </c>
      <c r="D16" s="40">
        <f t="shared" si="0"/>
        <v>100</v>
      </c>
      <c r="E16" s="39">
        <f t="shared" si="1"/>
        <v>0</v>
      </c>
      <c r="F16" s="52">
        <v>529</v>
      </c>
      <c r="G16" s="52">
        <v>554</v>
      </c>
      <c r="H16" s="40">
        <f t="shared" si="2"/>
        <v>104.72589792060492</v>
      </c>
      <c r="I16" s="39">
        <f t="shared" si="3"/>
        <v>25</v>
      </c>
      <c r="J16" s="52">
        <v>337</v>
      </c>
      <c r="K16" s="52">
        <v>382</v>
      </c>
      <c r="L16" s="40">
        <f t="shared" si="4"/>
        <v>113.35311572700297</v>
      </c>
      <c r="M16" s="39">
        <f t="shared" si="5"/>
        <v>45</v>
      </c>
      <c r="N16" s="54">
        <v>195</v>
      </c>
      <c r="O16" s="52">
        <v>216</v>
      </c>
      <c r="P16" s="41">
        <f t="shared" si="6"/>
        <v>110.76923076923077</v>
      </c>
      <c r="Q16" s="42">
        <f t="shared" si="7"/>
        <v>21</v>
      </c>
      <c r="R16" s="203">
        <v>57.9</v>
      </c>
      <c r="S16" s="203">
        <v>56.5</v>
      </c>
      <c r="T16" s="40">
        <f t="shared" si="32"/>
        <v>-1.3999999999999986</v>
      </c>
      <c r="U16" s="52">
        <v>213</v>
      </c>
      <c r="V16" s="54">
        <v>163</v>
      </c>
      <c r="W16" s="41">
        <f t="shared" si="8"/>
        <v>76.52582159624414</v>
      </c>
      <c r="X16" s="39">
        <f t="shared" si="9"/>
        <v>-50</v>
      </c>
      <c r="Y16" s="42"/>
      <c r="Z16" s="42"/>
      <c r="AA16" s="41" t="e">
        <f t="shared" si="10"/>
        <v>#DIV/0!</v>
      </c>
      <c r="AB16" s="42">
        <f t="shared" si="11"/>
        <v>0</v>
      </c>
      <c r="AC16" s="194">
        <v>1724</v>
      </c>
      <c r="AD16" s="52">
        <v>1976</v>
      </c>
      <c r="AE16" s="40">
        <f t="shared" si="12"/>
        <v>114.61716937354988</v>
      </c>
      <c r="AF16" s="39">
        <f t="shared" si="13"/>
        <v>252</v>
      </c>
      <c r="AG16" s="194">
        <v>1342</v>
      </c>
      <c r="AH16" s="52">
        <v>1304</v>
      </c>
      <c r="AI16" s="40">
        <f t="shared" si="14"/>
        <v>97.16840536512667</v>
      </c>
      <c r="AJ16" s="39">
        <f t="shared" si="15"/>
        <v>-38</v>
      </c>
      <c r="AK16" s="194">
        <v>112</v>
      </c>
      <c r="AL16" s="53">
        <v>237</v>
      </c>
      <c r="AM16" s="40">
        <f t="shared" si="16"/>
        <v>211.60714285714283</v>
      </c>
      <c r="AN16" s="39">
        <f t="shared" si="17"/>
        <v>125</v>
      </c>
      <c r="AO16" s="52">
        <v>338</v>
      </c>
      <c r="AP16" s="52">
        <v>362</v>
      </c>
      <c r="AQ16" s="41">
        <f t="shared" si="18"/>
        <v>107.10059171597632</v>
      </c>
      <c r="AR16" s="39">
        <f t="shared" si="19"/>
        <v>24</v>
      </c>
      <c r="AS16" s="45">
        <f t="shared" si="20"/>
        <v>-6591</v>
      </c>
      <c r="AT16" s="46">
        <f t="shared" si="21"/>
        <v>-6456</v>
      </c>
      <c r="AU16" s="46">
        <v>6848</v>
      </c>
      <c r="AV16" s="47">
        <v>6742</v>
      </c>
      <c r="AW16" s="55">
        <v>103</v>
      </c>
      <c r="AX16" s="55">
        <v>144</v>
      </c>
      <c r="AY16" s="49">
        <f t="shared" si="33"/>
        <v>139.8</v>
      </c>
      <c r="AZ16" s="48">
        <f t="shared" si="22"/>
        <v>41</v>
      </c>
      <c r="BA16" s="56">
        <v>482</v>
      </c>
      <c r="BB16" s="52">
        <v>703</v>
      </c>
      <c r="BC16" s="41">
        <f t="shared" si="23"/>
        <v>145.9</v>
      </c>
      <c r="BD16" s="39">
        <f t="shared" si="24"/>
        <v>221</v>
      </c>
      <c r="BE16" s="52">
        <v>1132</v>
      </c>
      <c r="BF16" s="52">
        <v>1103</v>
      </c>
      <c r="BG16" s="41">
        <f t="shared" si="25"/>
        <v>97.43816254416961</v>
      </c>
      <c r="BH16" s="39">
        <f t="shared" si="26"/>
        <v>-29</v>
      </c>
      <c r="BI16" s="52">
        <v>1047</v>
      </c>
      <c r="BJ16" s="52">
        <v>1012</v>
      </c>
      <c r="BK16" s="41">
        <f t="shared" si="27"/>
        <v>96.65711556829035</v>
      </c>
      <c r="BL16" s="39">
        <f t="shared" si="28"/>
        <v>-35</v>
      </c>
      <c r="BM16" s="57">
        <v>3142.303872889772</v>
      </c>
      <c r="BN16" s="52">
        <v>3847.6578411405294</v>
      </c>
      <c r="BO16" s="39">
        <f t="shared" si="29"/>
        <v>705.3539682507576</v>
      </c>
      <c r="BP16" s="52">
        <v>84</v>
      </c>
      <c r="BQ16" s="52">
        <v>130</v>
      </c>
      <c r="BR16" s="41">
        <f t="shared" si="30"/>
        <v>154.8</v>
      </c>
      <c r="BS16" s="39">
        <f t="shared" si="31"/>
        <v>46</v>
      </c>
      <c r="BT16" s="196">
        <v>125</v>
      </c>
      <c r="BU16" s="196">
        <v>4145.9</v>
      </c>
      <c r="BV16" s="196">
        <v>4835</v>
      </c>
      <c r="BW16" s="200">
        <f t="shared" si="34"/>
        <v>116.6</v>
      </c>
      <c r="BX16" s="196">
        <f t="shared" si="35"/>
        <v>689.1000000000004</v>
      </c>
      <c r="BY16" s="14"/>
    </row>
    <row r="17" spans="1:77" s="20" customFormat="1" ht="21.75" customHeight="1">
      <c r="A17" s="51" t="s">
        <v>74</v>
      </c>
      <c r="B17" s="52">
        <v>1430</v>
      </c>
      <c r="C17" s="53">
        <v>1377</v>
      </c>
      <c r="D17" s="40">
        <f t="shared" si="0"/>
        <v>96.2937062937063</v>
      </c>
      <c r="E17" s="39">
        <f t="shared" si="1"/>
        <v>-53</v>
      </c>
      <c r="F17" s="52">
        <v>362</v>
      </c>
      <c r="G17" s="52">
        <v>442</v>
      </c>
      <c r="H17" s="40">
        <f t="shared" si="2"/>
        <v>122.09944751381217</v>
      </c>
      <c r="I17" s="39">
        <f t="shared" si="3"/>
        <v>80</v>
      </c>
      <c r="J17" s="52">
        <v>302</v>
      </c>
      <c r="K17" s="52">
        <v>401</v>
      </c>
      <c r="L17" s="40">
        <f t="shared" si="4"/>
        <v>132.7814569536424</v>
      </c>
      <c r="M17" s="39">
        <f t="shared" si="5"/>
        <v>99</v>
      </c>
      <c r="N17" s="54">
        <v>84</v>
      </c>
      <c r="O17" s="52">
        <v>130</v>
      </c>
      <c r="P17" s="41">
        <f t="shared" si="6"/>
        <v>154.76190476190476</v>
      </c>
      <c r="Q17" s="42">
        <f t="shared" si="7"/>
        <v>46</v>
      </c>
      <c r="R17" s="203">
        <v>27.8</v>
      </c>
      <c r="S17" s="203">
        <v>32.4</v>
      </c>
      <c r="T17" s="40">
        <f t="shared" si="32"/>
        <v>4.599999999999998</v>
      </c>
      <c r="U17" s="52">
        <v>339</v>
      </c>
      <c r="V17" s="54">
        <v>339</v>
      </c>
      <c r="W17" s="41">
        <f t="shared" si="8"/>
        <v>100</v>
      </c>
      <c r="X17" s="39">
        <f t="shared" si="9"/>
        <v>0</v>
      </c>
      <c r="Y17" s="42"/>
      <c r="Z17" s="42"/>
      <c r="AA17" s="41" t="e">
        <f t="shared" si="10"/>
        <v>#DIV/0!</v>
      </c>
      <c r="AB17" s="42">
        <f t="shared" si="11"/>
        <v>0</v>
      </c>
      <c r="AC17" s="194">
        <v>2577</v>
      </c>
      <c r="AD17" s="52">
        <v>2287</v>
      </c>
      <c r="AE17" s="40">
        <f t="shared" si="12"/>
        <v>88.74660457896779</v>
      </c>
      <c r="AF17" s="39">
        <f t="shared" si="13"/>
        <v>-290</v>
      </c>
      <c r="AG17" s="194">
        <v>1410</v>
      </c>
      <c r="AH17" s="52">
        <v>1338</v>
      </c>
      <c r="AI17" s="40">
        <f t="shared" si="14"/>
        <v>94.8936170212766</v>
      </c>
      <c r="AJ17" s="39">
        <f t="shared" si="15"/>
        <v>-72</v>
      </c>
      <c r="AK17" s="194">
        <v>659</v>
      </c>
      <c r="AL17" s="53">
        <v>346</v>
      </c>
      <c r="AM17" s="40">
        <f t="shared" si="16"/>
        <v>52.50379362670713</v>
      </c>
      <c r="AN17" s="39">
        <f t="shared" si="17"/>
        <v>-313</v>
      </c>
      <c r="AO17" s="52">
        <v>393</v>
      </c>
      <c r="AP17" s="52">
        <v>347</v>
      </c>
      <c r="AQ17" s="41">
        <f t="shared" si="18"/>
        <v>88.29516539440203</v>
      </c>
      <c r="AR17" s="39">
        <f t="shared" si="19"/>
        <v>-46</v>
      </c>
      <c r="AS17" s="45">
        <f t="shared" si="20"/>
        <v>-2160</v>
      </c>
      <c r="AT17" s="46">
        <f t="shared" si="21"/>
        <v>-1828</v>
      </c>
      <c r="AU17" s="46">
        <v>2558</v>
      </c>
      <c r="AV17" s="47">
        <v>2252</v>
      </c>
      <c r="AW17" s="55">
        <v>112</v>
      </c>
      <c r="AX17" s="55">
        <v>152</v>
      </c>
      <c r="AY17" s="49">
        <f t="shared" si="33"/>
        <v>135.7</v>
      </c>
      <c r="AZ17" s="48">
        <f t="shared" si="22"/>
        <v>40</v>
      </c>
      <c r="BA17" s="56">
        <v>604</v>
      </c>
      <c r="BB17" s="52">
        <v>743</v>
      </c>
      <c r="BC17" s="41">
        <f t="shared" si="23"/>
        <v>123</v>
      </c>
      <c r="BD17" s="39">
        <f t="shared" si="24"/>
        <v>139</v>
      </c>
      <c r="BE17" s="52">
        <v>1032</v>
      </c>
      <c r="BF17" s="52">
        <v>953</v>
      </c>
      <c r="BG17" s="41">
        <f t="shared" si="25"/>
        <v>92.34496124031007</v>
      </c>
      <c r="BH17" s="39">
        <f t="shared" si="26"/>
        <v>-79</v>
      </c>
      <c r="BI17" s="52">
        <v>931</v>
      </c>
      <c r="BJ17" s="52">
        <v>827</v>
      </c>
      <c r="BK17" s="41">
        <f t="shared" si="27"/>
        <v>88.82921589688507</v>
      </c>
      <c r="BL17" s="39">
        <f t="shared" si="28"/>
        <v>-104</v>
      </c>
      <c r="BM17" s="57">
        <v>2844.8405253283304</v>
      </c>
      <c r="BN17" s="52">
        <v>3544.249726177437</v>
      </c>
      <c r="BO17" s="39">
        <f t="shared" si="29"/>
        <v>699.4092008491066</v>
      </c>
      <c r="BP17" s="52">
        <v>140</v>
      </c>
      <c r="BQ17" s="52">
        <v>169</v>
      </c>
      <c r="BR17" s="41">
        <f t="shared" si="30"/>
        <v>120.7</v>
      </c>
      <c r="BS17" s="39">
        <f t="shared" si="31"/>
        <v>29</v>
      </c>
      <c r="BT17" s="196">
        <v>97</v>
      </c>
      <c r="BU17" s="196">
        <v>3978.91</v>
      </c>
      <c r="BV17" s="196">
        <v>4891.41</v>
      </c>
      <c r="BW17" s="200">
        <f t="shared" si="34"/>
        <v>122.9</v>
      </c>
      <c r="BX17" s="196">
        <f t="shared" si="35"/>
        <v>912.5</v>
      </c>
      <c r="BY17" s="14"/>
    </row>
    <row r="18" spans="1:77" s="20" customFormat="1" ht="21.75" customHeight="1">
      <c r="A18" s="51" t="s">
        <v>75</v>
      </c>
      <c r="B18" s="52">
        <v>572</v>
      </c>
      <c r="C18" s="53">
        <v>633</v>
      </c>
      <c r="D18" s="40">
        <f t="shared" si="0"/>
        <v>110.66433566433567</v>
      </c>
      <c r="E18" s="39">
        <f t="shared" si="1"/>
        <v>61</v>
      </c>
      <c r="F18" s="52">
        <v>234</v>
      </c>
      <c r="G18" s="52">
        <v>221</v>
      </c>
      <c r="H18" s="40">
        <f t="shared" si="2"/>
        <v>94.44444444444444</v>
      </c>
      <c r="I18" s="39">
        <f t="shared" si="3"/>
        <v>-13</v>
      </c>
      <c r="J18" s="52">
        <v>166</v>
      </c>
      <c r="K18" s="52">
        <v>206</v>
      </c>
      <c r="L18" s="40">
        <f t="shared" si="4"/>
        <v>124.09638554216869</v>
      </c>
      <c r="M18" s="39">
        <f t="shared" si="5"/>
        <v>40</v>
      </c>
      <c r="N18" s="54">
        <v>37</v>
      </c>
      <c r="O18" s="52">
        <v>79</v>
      </c>
      <c r="P18" s="41">
        <f t="shared" si="6"/>
        <v>213.51351351351352</v>
      </c>
      <c r="Q18" s="42">
        <f t="shared" si="7"/>
        <v>42</v>
      </c>
      <c r="R18" s="203">
        <v>22.3</v>
      </c>
      <c r="S18" s="203">
        <v>38.3</v>
      </c>
      <c r="T18" s="40">
        <f t="shared" si="32"/>
        <v>15.999999999999996</v>
      </c>
      <c r="U18" s="52">
        <v>140</v>
      </c>
      <c r="V18" s="54">
        <v>147</v>
      </c>
      <c r="W18" s="41">
        <f t="shared" si="8"/>
        <v>105</v>
      </c>
      <c r="X18" s="39">
        <f t="shared" si="9"/>
        <v>7</v>
      </c>
      <c r="Y18" s="42"/>
      <c r="Z18" s="42"/>
      <c r="AA18" s="41" t="e">
        <f t="shared" si="10"/>
        <v>#DIV/0!</v>
      </c>
      <c r="AB18" s="42">
        <f t="shared" si="11"/>
        <v>0</v>
      </c>
      <c r="AC18" s="194">
        <v>1011</v>
      </c>
      <c r="AD18" s="52">
        <v>1117</v>
      </c>
      <c r="AE18" s="40">
        <f t="shared" si="12"/>
        <v>110.48466864490602</v>
      </c>
      <c r="AF18" s="39">
        <f t="shared" si="13"/>
        <v>106</v>
      </c>
      <c r="AG18" s="194">
        <v>555</v>
      </c>
      <c r="AH18" s="52">
        <v>620</v>
      </c>
      <c r="AI18" s="40">
        <f t="shared" si="14"/>
        <v>111.7117117117117</v>
      </c>
      <c r="AJ18" s="39">
        <f t="shared" si="15"/>
        <v>65</v>
      </c>
      <c r="AK18" s="194">
        <v>305</v>
      </c>
      <c r="AL18" s="53">
        <v>233</v>
      </c>
      <c r="AM18" s="40">
        <f t="shared" si="16"/>
        <v>76.39344262295083</v>
      </c>
      <c r="AN18" s="39">
        <f t="shared" si="17"/>
        <v>-72</v>
      </c>
      <c r="AO18" s="52">
        <v>179</v>
      </c>
      <c r="AP18" s="52">
        <v>179</v>
      </c>
      <c r="AQ18" s="41">
        <f t="shared" si="18"/>
        <v>100</v>
      </c>
      <c r="AR18" s="39">
        <f t="shared" si="19"/>
        <v>0</v>
      </c>
      <c r="AS18" s="45">
        <f t="shared" si="20"/>
        <v>-3181</v>
      </c>
      <c r="AT18" s="46">
        <f t="shared" si="21"/>
        <v>-3243</v>
      </c>
      <c r="AU18" s="46">
        <v>3396</v>
      </c>
      <c r="AV18" s="47">
        <v>3463</v>
      </c>
      <c r="AW18" s="55">
        <v>60</v>
      </c>
      <c r="AX18" s="55">
        <v>72</v>
      </c>
      <c r="AY18" s="49">
        <f t="shared" si="33"/>
        <v>120</v>
      </c>
      <c r="AZ18" s="48">
        <f t="shared" si="22"/>
        <v>12</v>
      </c>
      <c r="BA18" s="56">
        <v>206</v>
      </c>
      <c r="BB18" s="52">
        <v>274</v>
      </c>
      <c r="BC18" s="41">
        <f t="shared" si="23"/>
        <v>133</v>
      </c>
      <c r="BD18" s="39">
        <f t="shared" si="24"/>
        <v>68</v>
      </c>
      <c r="BE18" s="52">
        <v>357</v>
      </c>
      <c r="BF18" s="52">
        <v>413</v>
      </c>
      <c r="BG18" s="41">
        <f t="shared" si="25"/>
        <v>115.68627450980394</v>
      </c>
      <c r="BH18" s="39">
        <f t="shared" si="26"/>
        <v>56</v>
      </c>
      <c r="BI18" s="52">
        <v>294</v>
      </c>
      <c r="BJ18" s="52">
        <v>359</v>
      </c>
      <c r="BK18" s="41">
        <f t="shared" si="27"/>
        <v>122.10884353741496</v>
      </c>
      <c r="BL18" s="39">
        <f t="shared" si="28"/>
        <v>65</v>
      </c>
      <c r="BM18" s="57">
        <v>2388.109756097561</v>
      </c>
      <c r="BN18" s="52">
        <v>3045.5263157894738</v>
      </c>
      <c r="BO18" s="39">
        <f t="shared" si="29"/>
        <v>657.4165596919129</v>
      </c>
      <c r="BP18" s="52">
        <v>26</v>
      </c>
      <c r="BQ18" s="52">
        <v>48</v>
      </c>
      <c r="BR18" s="41">
        <f t="shared" si="30"/>
        <v>184.6</v>
      </c>
      <c r="BS18" s="39">
        <f t="shared" si="31"/>
        <v>22</v>
      </c>
      <c r="BT18" s="196">
        <v>53</v>
      </c>
      <c r="BU18" s="196">
        <v>4211.23</v>
      </c>
      <c r="BV18" s="196">
        <v>4818.49</v>
      </c>
      <c r="BW18" s="200">
        <f t="shared" si="34"/>
        <v>114.4</v>
      </c>
      <c r="BX18" s="196">
        <f t="shared" si="35"/>
        <v>607.2600000000002</v>
      </c>
      <c r="BY18" s="14"/>
    </row>
    <row r="19" spans="1:77" s="20" customFormat="1" ht="21.75" customHeight="1">
      <c r="A19" s="51" t="s">
        <v>76</v>
      </c>
      <c r="B19" s="52">
        <v>535</v>
      </c>
      <c r="C19" s="53">
        <v>504</v>
      </c>
      <c r="D19" s="40">
        <f t="shared" si="0"/>
        <v>94.2056074766355</v>
      </c>
      <c r="E19" s="39">
        <f t="shared" si="1"/>
        <v>-31</v>
      </c>
      <c r="F19" s="52">
        <v>129</v>
      </c>
      <c r="G19" s="52">
        <v>145</v>
      </c>
      <c r="H19" s="40">
        <f t="shared" si="2"/>
        <v>112.40310077519379</v>
      </c>
      <c r="I19" s="39">
        <f t="shared" si="3"/>
        <v>16</v>
      </c>
      <c r="J19" s="52">
        <v>106</v>
      </c>
      <c r="K19" s="52">
        <v>199</v>
      </c>
      <c r="L19" s="40">
        <f t="shared" si="4"/>
        <v>187.73584905660377</v>
      </c>
      <c r="M19" s="39">
        <f t="shared" si="5"/>
        <v>93</v>
      </c>
      <c r="N19" s="54">
        <v>57</v>
      </c>
      <c r="O19" s="52">
        <v>108</v>
      </c>
      <c r="P19" s="41">
        <f t="shared" si="6"/>
        <v>189.4736842105263</v>
      </c>
      <c r="Q19" s="42">
        <f t="shared" si="7"/>
        <v>51</v>
      </c>
      <c r="R19" s="203">
        <v>53.8</v>
      </c>
      <c r="S19" s="203">
        <v>54.3</v>
      </c>
      <c r="T19" s="40">
        <f t="shared" si="32"/>
        <v>0.5</v>
      </c>
      <c r="U19" s="52">
        <v>104</v>
      </c>
      <c r="V19" s="54">
        <v>105</v>
      </c>
      <c r="W19" s="41">
        <f t="shared" si="8"/>
        <v>100.96153846153845</v>
      </c>
      <c r="X19" s="39">
        <f t="shared" si="9"/>
        <v>1</v>
      </c>
      <c r="Y19" s="42"/>
      <c r="Z19" s="42"/>
      <c r="AA19" s="41" t="e">
        <f t="shared" si="10"/>
        <v>#DIV/0!</v>
      </c>
      <c r="AB19" s="42">
        <f t="shared" si="11"/>
        <v>0</v>
      </c>
      <c r="AC19" s="194">
        <v>1758</v>
      </c>
      <c r="AD19" s="52">
        <v>2028</v>
      </c>
      <c r="AE19" s="40">
        <f t="shared" si="12"/>
        <v>115.35836177474404</v>
      </c>
      <c r="AF19" s="39">
        <f t="shared" si="13"/>
        <v>270</v>
      </c>
      <c r="AG19" s="194">
        <v>529</v>
      </c>
      <c r="AH19" s="52">
        <v>496</v>
      </c>
      <c r="AI19" s="40">
        <f t="shared" si="14"/>
        <v>93.76181474480151</v>
      </c>
      <c r="AJ19" s="39">
        <f t="shared" si="15"/>
        <v>-33</v>
      </c>
      <c r="AK19" s="194">
        <v>987</v>
      </c>
      <c r="AL19" s="53">
        <v>1193</v>
      </c>
      <c r="AM19" s="40">
        <f t="shared" si="16"/>
        <v>120.87132725430598</v>
      </c>
      <c r="AN19" s="39">
        <f t="shared" si="17"/>
        <v>206</v>
      </c>
      <c r="AO19" s="52">
        <v>26</v>
      </c>
      <c r="AP19" s="52">
        <v>45</v>
      </c>
      <c r="AQ19" s="41">
        <f t="shared" si="18"/>
        <v>173.0769230769231</v>
      </c>
      <c r="AR19" s="39">
        <f t="shared" si="19"/>
        <v>19</v>
      </c>
      <c r="AS19" s="45">
        <f t="shared" si="20"/>
        <v>-4446</v>
      </c>
      <c r="AT19" s="46">
        <f t="shared" si="21"/>
        <v>-4351</v>
      </c>
      <c r="AU19" s="46">
        <v>4563</v>
      </c>
      <c r="AV19" s="47">
        <v>4514</v>
      </c>
      <c r="AW19" s="55">
        <v>44</v>
      </c>
      <c r="AX19" s="55">
        <v>75</v>
      </c>
      <c r="AY19" s="49">
        <f t="shared" si="33"/>
        <v>170.5</v>
      </c>
      <c r="AZ19" s="48">
        <f t="shared" si="22"/>
        <v>31</v>
      </c>
      <c r="BA19" s="56">
        <v>150</v>
      </c>
      <c r="BB19" s="52">
        <v>234</v>
      </c>
      <c r="BC19" s="41">
        <f t="shared" si="23"/>
        <v>156</v>
      </c>
      <c r="BD19" s="39">
        <f t="shared" si="24"/>
        <v>84</v>
      </c>
      <c r="BE19" s="52">
        <v>418</v>
      </c>
      <c r="BF19" s="52">
        <v>341</v>
      </c>
      <c r="BG19" s="41">
        <f t="shared" si="25"/>
        <v>81.57894736842105</v>
      </c>
      <c r="BH19" s="39">
        <f t="shared" si="26"/>
        <v>-77</v>
      </c>
      <c r="BI19" s="52">
        <v>330</v>
      </c>
      <c r="BJ19" s="52">
        <v>283</v>
      </c>
      <c r="BK19" s="41">
        <f t="shared" si="27"/>
        <v>85.75757575757575</v>
      </c>
      <c r="BL19" s="39">
        <f t="shared" si="28"/>
        <v>-47</v>
      </c>
      <c r="BM19" s="57">
        <v>2237.7976190476193</v>
      </c>
      <c r="BN19" s="52">
        <v>3029.1946308724832</v>
      </c>
      <c r="BO19" s="39">
        <f t="shared" si="29"/>
        <v>791.397011824864</v>
      </c>
      <c r="BP19" s="52">
        <v>13</v>
      </c>
      <c r="BQ19" s="52">
        <v>23</v>
      </c>
      <c r="BR19" s="41">
        <f t="shared" si="30"/>
        <v>176.9</v>
      </c>
      <c r="BS19" s="39">
        <f t="shared" si="31"/>
        <v>10</v>
      </c>
      <c r="BT19" s="196">
        <v>13</v>
      </c>
      <c r="BU19" s="196">
        <v>3722.12</v>
      </c>
      <c r="BV19" s="196">
        <v>4357.43</v>
      </c>
      <c r="BW19" s="200">
        <f t="shared" si="34"/>
        <v>117.1</v>
      </c>
      <c r="BX19" s="196">
        <f t="shared" si="35"/>
        <v>635.3100000000004</v>
      </c>
      <c r="BY19" s="14"/>
    </row>
    <row r="20" spans="1:77" s="59" customFormat="1" ht="21.75" customHeight="1">
      <c r="A20" s="58" t="s">
        <v>77</v>
      </c>
      <c r="B20" s="52">
        <v>1057</v>
      </c>
      <c r="C20" s="53">
        <v>843</v>
      </c>
      <c r="D20" s="40">
        <f t="shared" si="0"/>
        <v>79.75402081362346</v>
      </c>
      <c r="E20" s="39">
        <f t="shared" si="1"/>
        <v>-214</v>
      </c>
      <c r="F20" s="52">
        <v>435</v>
      </c>
      <c r="G20" s="52">
        <v>306</v>
      </c>
      <c r="H20" s="40">
        <f t="shared" si="2"/>
        <v>70.34482758620689</v>
      </c>
      <c r="I20" s="39">
        <f t="shared" si="3"/>
        <v>-129</v>
      </c>
      <c r="J20" s="52">
        <v>256</v>
      </c>
      <c r="K20" s="52">
        <v>166</v>
      </c>
      <c r="L20" s="40">
        <f t="shared" si="4"/>
        <v>64.84375</v>
      </c>
      <c r="M20" s="39">
        <f t="shared" si="5"/>
        <v>-90</v>
      </c>
      <c r="N20" s="54">
        <v>93</v>
      </c>
      <c r="O20" s="52">
        <v>71</v>
      </c>
      <c r="P20" s="41">
        <f t="shared" si="6"/>
        <v>76.34408602150538</v>
      </c>
      <c r="Q20" s="42">
        <f t="shared" si="7"/>
        <v>-22</v>
      </c>
      <c r="R20" s="203">
        <v>36.3</v>
      </c>
      <c r="S20" s="203">
        <v>42.8</v>
      </c>
      <c r="T20" s="40">
        <f t="shared" si="32"/>
        <v>6.5</v>
      </c>
      <c r="U20" s="52">
        <v>71</v>
      </c>
      <c r="V20" s="54">
        <v>53</v>
      </c>
      <c r="W20" s="41">
        <f t="shared" si="8"/>
        <v>74.64788732394366</v>
      </c>
      <c r="X20" s="39">
        <f t="shared" si="9"/>
        <v>-18</v>
      </c>
      <c r="Y20" s="42"/>
      <c r="Z20" s="42"/>
      <c r="AA20" s="41" t="e">
        <f t="shared" si="10"/>
        <v>#DIV/0!</v>
      </c>
      <c r="AB20" s="42" t="s">
        <v>5</v>
      </c>
      <c r="AC20" s="194">
        <v>1528</v>
      </c>
      <c r="AD20" s="52">
        <v>1050</v>
      </c>
      <c r="AE20" s="40">
        <f t="shared" si="12"/>
        <v>68.717277486911</v>
      </c>
      <c r="AF20" s="39">
        <f t="shared" si="13"/>
        <v>-478</v>
      </c>
      <c r="AG20" s="194">
        <v>978</v>
      </c>
      <c r="AH20" s="52">
        <v>783</v>
      </c>
      <c r="AI20" s="40">
        <f t="shared" si="14"/>
        <v>80.06134969325154</v>
      </c>
      <c r="AJ20" s="39">
        <f t="shared" si="15"/>
        <v>-195</v>
      </c>
      <c r="AK20" s="194">
        <v>359</v>
      </c>
      <c r="AL20" s="53">
        <v>180</v>
      </c>
      <c r="AM20" s="40">
        <f t="shared" si="16"/>
        <v>50.13927576601671</v>
      </c>
      <c r="AN20" s="39">
        <f t="shared" si="17"/>
        <v>-179</v>
      </c>
      <c r="AO20" s="52">
        <v>81</v>
      </c>
      <c r="AP20" s="52">
        <v>54</v>
      </c>
      <c r="AQ20" s="41">
        <f t="shared" si="18"/>
        <v>66.66666666666666</v>
      </c>
      <c r="AR20" s="39">
        <f t="shared" si="19"/>
        <v>-27</v>
      </c>
      <c r="AS20" s="45">
        <f t="shared" si="20"/>
        <v>-2076</v>
      </c>
      <c r="AT20" s="46">
        <f t="shared" si="21"/>
        <v>-2543</v>
      </c>
      <c r="AU20" s="46">
        <v>2397</v>
      </c>
      <c r="AV20" s="47">
        <v>2796</v>
      </c>
      <c r="AW20" s="55">
        <v>83</v>
      </c>
      <c r="AX20" s="55">
        <v>82</v>
      </c>
      <c r="AY20" s="49">
        <f t="shared" si="33"/>
        <v>98.8</v>
      </c>
      <c r="AZ20" s="48">
        <f t="shared" si="22"/>
        <v>-1</v>
      </c>
      <c r="BA20" s="56">
        <v>331</v>
      </c>
      <c r="BB20" s="52">
        <v>308</v>
      </c>
      <c r="BC20" s="41">
        <f t="shared" si="23"/>
        <v>93.1</v>
      </c>
      <c r="BD20" s="39">
        <f t="shared" si="24"/>
        <v>-23</v>
      </c>
      <c r="BE20" s="52">
        <v>736</v>
      </c>
      <c r="BF20" s="52">
        <v>590</v>
      </c>
      <c r="BG20" s="41">
        <f t="shared" si="25"/>
        <v>80.16304347826086</v>
      </c>
      <c r="BH20" s="39">
        <f t="shared" si="26"/>
        <v>-146</v>
      </c>
      <c r="BI20" s="52">
        <v>595</v>
      </c>
      <c r="BJ20" s="52">
        <v>455</v>
      </c>
      <c r="BK20" s="41">
        <f t="shared" si="27"/>
        <v>76.47058823529412</v>
      </c>
      <c r="BL20" s="39">
        <f t="shared" si="28"/>
        <v>-140</v>
      </c>
      <c r="BM20" s="57">
        <v>2344.3868739205527</v>
      </c>
      <c r="BN20" s="52">
        <v>2971.9298245614036</v>
      </c>
      <c r="BO20" s="39">
        <f t="shared" si="29"/>
        <v>627.5429506408509</v>
      </c>
      <c r="BP20" s="52">
        <v>92</v>
      </c>
      <c r="BQ20" s="52">
        <v>112</v>
      </c>
      <c r="BR20" s="41">
        <f t="shared" si="30"/>
        <v>121.7</v>
      </c>
      <c r="BS20" s="39">
        <f t="shared" si="31"/>
        <v>20</v>
      </c>
      <c r="BT20" s="196">
        <v>16</v>
      </c>
      <c r="BU20" s="196">
        <v>4169.35</v>
      </c>
      <c r="BV20" s="196">
        <v>4971.29</v>
      </c>
      <c r="BW20" s="200">
        <f t="shared" si="34"/>
        <v>119.2</v>
      </c>
      <c r="BX20" s="196">
        <f t="shared" si="35"/>
        <v>801.9399999999996</v>
      </c>
      <c r="BY20" s="14"/>
    </row>
    <row r="21" spans="1:77" s="20" customFormat="1" ht="21.75" customHeight="1">
      <c r="A21" s="51" t="s">
        <v>78</v>
      </c>
      <c r="B21" s="52">
        <v>1354</v>
      </c>
      <c r="C21" s="53">
        <v>1199</v>
      </c>
      <c r="D21" s="40">
        <f t="shared" si="0"/>
        <v>88.55243722304283</v>
      </c>
      <c r="E21" s="39">
        <f t="shared" si="1"/>
        <v>-155</v>
      </c>
      <c r="F21" s="52">
        <v>283</v>
      </c>
      <c r="G21" s="52">
        <v>288</v>
      </c>
      <c r="H21" s="40">
        <f t="shared" si="2"/>
        <v>101.7667844522968</v>
      </c>
      <c r="I21" s="39">
        <f t="shared" si="3"/>
        <v>5</v>
      </c>
      <c r="J21" s="52">
        <v>127</v>
      </c>
      <c r="K21" s="52">
        <v>402</v>
      </c>
      <c r="L21" s="40">
        <f t="shared" si="4"/>
        <v>316.53543307086613</v>
      </c>
      <c r="M21" s="39">
        <f t="shared" si="5"/>
        <v>275</v>
      </c>
      <c r="N21" s="54">
        <v>14</v>
      </c>
      <c r="O21" s="52">
        <v>53</v>
      </c>
      <c r="P21" s="41">
        <f t="shared" si="6"/>
        <v>378.57142857142856</v>
      </c>
      <c r="Q21" s="42">
        <f t="shared" si="7"/>
        <v>39</v>
      </c>
      <c r="R21" s="203">
        <v>11</v>
      </c>
      <c r="S21" s="203">
        <v>13.2</v>
      </c>
      <c r="T21" s="40">
        <f t="shared" si="32"/>
        <v>2.1999999999999993</v>
      </c>
      <c r="U21" s="52">
        <v>317</v>
      </c>
      <c r="V21" s="54">
        <v>341</v>
      </c>
      <c r="W21" s="41">
        <f t="shared" si="8"/>
        <v>107.57097791798107</v>
      </c>
      <c r="X21" s="39">
        <f t="shared" si="9"/>
        <v>24</v>
      </c>
      <c r="Y21" s="42"/>
      <c r="Z21" s="42"/>
      <c r="AA21" s="41" t="e">
        <f t="shared" si="10"/>
        <v>#DIV/0!</v>
      </c>
      <c r="AB21" s="42">
        <f aca="true" t="shared" si="36" ref="AB21:AB34">Z21-Y21</f>
        <v>0</v>
      </c>
      <c r="AC21" s="194">
        <v>1604</v>
      </c>
      <c r="AD21" s="52">
        <v>1371</v>
      </c>
      <c r="AE21" s="40">
        <f t="shared" si="12"/>
        <v>85.47381546134663</v>
      </c>
      <c r="AF21" s="39">
        <f t="shared" si="13"/>
        <v>-233</v>
      </c>
      <c r="AG21" s="194">
        <v>1339</v>
      </c>
      <c r="AH21" s="52">
        <v>1116</v>
      </c>
      <c r="AI21" s="40">
        <f t="shared" si="14"/>
        <v>83.34578043315908</v>
      </c>
      <c r="AJ21" s="39">
        <f t="shared" si="15"/>
        <v>-223</v>
      </c>
      <c r="AK21" s="194">
        <v>192</v>
      </c>
      <c r="AL21" s="53">
        <v>147</v>
      </c>
      <c r="AM21" s="40">
        <f t="shared" si="16"/>
        <v>76.5625</v>
      </c>
      <c r="AN21" s="39">
        <f t="shared" si="17"/>
        <v>-45</v>
      </c>
      <c r="AO21" s="52">
        <v>241</v>
      </c>
      <c r="AP21" s="52">
        <v>355</v>
      </c>
      <c r="AQ21" s="41">
        <f t="shared" si="18"/>
        <v>147.30290456431536</v>
      </c>
      <c r="AR21" s="39">
        <f t="shared" si="19"/>
        <v>114</v>
      </c>
      <c r="AS21" s="45">
        <f t="shared" si="20"/>
        <v>-5198</v>
      </c>
      <c r="AT21" s="46">
        <f t="shared" si="21"/>
        <v>-4295</v>
      </c>
      <c r="AU21" s="46">
        <v>5375</v>
      </c>
      <c r="AV21" s="47">
        <v>4751</v>
      </c>
      <c r="AW21" s="55">
        <v>51</v>
      </c>
      <c r="AX21" s="55">
        <v>67</v>
      </c>
      <c r="AY21" s="49">
        <f t="shared" si="33"/>
        <v>131.4</v>
      </c>
      <c r="AZ21" s="48">
        <f t="shared" si="22"/>
        <v>16</v>
      </c>
      <c r="BA21" s="56">
        <v>233</v>
      </c>
      <c r="BB21" s="52">
        <v>571</v>
      </c>
      <c r="BC21" s="41">
        <f t="shared" si="23"/>
        <v>245.1</v>
      </c>
      <c r="BD21" s="39">
        <f t="shared" si="24"/>
        <v>338</v>
      </c>
      <c r="BE21" s="52">
        <v>1177</v>
      </c>
      <c r="BF21" s="52">
        <v>743</v>
      </c>
      <c r="BG21" s="41">
        <f t="shared" si="25"/>
        <v>63.126593033135094</v>
      </c>
      <c r="BH21" s="39">
        <f t="shared" si="26"/>
        <v>-434</v>
      </c>
      <c r="BI21" s="52">
        <v>1112</v>
      </c>
      <c r="BJ21" s="52">
        <v>693</v>
      </c>
      <c r="BK21" s="41">
        <f t="shared" si="27"/>
        <v>62.32014388489209</v>
      </c>
      <c r="BL21" s="39">
        <f t="shared" si="28"/>
        <v>-419</v>
      </c>
      <c r="BM21" s="57">
        <v>4549.011177987963</v>
      </c>
      <c r="BN21" s="52">
        <v>5199.4054696789535</v>
      </c>
      <c r="BO21" s="39">
        <f t="shared" si="29"/>
        <v>650.3942916909909</v>
      </c>
      <c r="BP21" s="52">
        <v>85</v>
      </c>
      <c r="BQ21" s="52">
        <v>114</v>
      </c>
      <c r="BR21" s="41">
        <f t="shared" si="30"/>
        <v>134.1</v>
      </c>
      <c r="BS21" s="39">
        <f t="shared" si="31"/>
        <v>29</v>
      </c>
      <c r="BT21" s="196">
        <v>243</v>
      </c>
      <c r="BU21" s="196">
        <v>6019.28</v>
      </c>
      <c r="BV21" s="196">
        <v>6717.46</v>
      </c>
      <c r="BW21" s="200">
        <f t="shared" si="34"/>
        <v>111.6</v>
      </c>
      <c r="BX21" s="196">
        <f t="shared" si="35"/>
        <v>698.1800000000003</v>
      </c>
      <c r="BY21" s="14"/>
    </row>
    <row r="22" spans="1:77" s="20" customFormat="1" ht="21.75" customHeight="1">
      <c r="A22" s="51" t="s">
        <v>79</v>
      </c>
      <c r="B22" s="52">
        <v>1949</v>
      </c>
      <c r="C22" s="53">
        <v>1732</v>
      </c>
      <c r="D22" s="40">
        <f t="shared" si="0"/>
        <v>88.86608517188301</v>
      </c>
      <c r="E22" s="39">
        <f t="shared" si="1"/>
        <v>-217</v>
      </c>
      <c r="F22" s="52">
        <v>348</v>
      </c>
      <c r="G22" s="52">
        <v>399</v>
      </c>
      <c r="H22" s="40">
        <f t="shared" si="2"/>
        <v>114.65517241379311</v>
      </c>
      <c r="I22" s="39">
        <f t="shared" si="3"/>
        <v>51</v>
      </c>
      <c r="J22" s="52">
        <v>274</v>
      </c>
      <c r="K22" s="52">
        <v>469</v>
      </c>
      <c r="L22" s="40">
        <f t="shared" si="4"/>
        <v>171.16788321167883</v>
      </c>
      <c r="M22" s="39">
        <f t="shared" si="5"/>
        <v>195</v>
      </c>
      <c r="N22" s="54">
        <v>128</v>
      </c>
      <c r="O22" s="52">
        <v>124</v>
      </c>
      <c r="P22" s="41">
        <f t="shared" si="6"/>
        <v>96.875</v>
      </c>
      <c r="Q22" s="42">
        <f t="shared" si="7"/>
        <v>-4</v>
      </c>
      <c r="R22" s="203">
        <v>46.7</v>
      </c>
      <c r="S22" s="203">
        <v>26.4</v>
      </c>
      <c r="T22" s="40">
        <f t="shared" si="32"/>
        <v>-20.300000000000004</v>
      </c>
      <c r="U22" s="52">
        <v>425</v>
      </c>
      <c r="V22" s="54">
        <v>426</v>
      </c>
      <c r="W22" s="41">
        <f t="shared" si="8"/>
        <v>100.23529411764707</v>
      </c>
      <c r="X22" s="39">
        <f t="shared" si="9"/>
        <v>1</v>
      </c>
      <c r="Y22" s="42"/>
      <c r="Z22" s="42"/>
      <c r="AA22" s="41" t="e">
        <f t="shared" si="10"/>
        <v>#DIV/0!</v>
      </c>
      <c r="AB22" s="42">
        <f t="shared" si="36"/>
        <v>0</v>
      </c>
      <c r="AC22" s="194">
        <v>3981</v>
      </c>
      <c r="AD22" s="52">
        <v>3850</v>
      </c>
      <c r="AE22" s="40">
        <f t="shared" si="12"/>
        <v>96.70936950514945</v>
      </c>
      <c r="AF22" s="39">
        <f t="shared" si="13"/>
        <v>-131</v>
      </c>
      <c r="AG22" s="194">
        <v>1908</v>
      </c>
      <c r="AH22" s="52">
        <v>1701</v>
      </c>
      <c r="AI22" s="40">
        <f t="shared" si="14"/>
        <v>89.15094339622641</v>
      </c>
      <c r="AJ22" s="39">
        <f t="shared" si="15"/>
        <v>-207</v>
      </c>
      <c r="AK22" s="194">
        <v>1495</v>
      </c>
      <c r="AL22" s="53">
        <v>1937</v>
      </c>
      <c r="AM22" s="40">
        <f t="shared" si="16"/>
        <v>129.56521739130434</v>
      </c>
      <c r="AN22" s="39">
        <f t="shared" si="17"/>
        <v>442</v>
      </c>
      <c r="AO22" s="52">
        <v>364</v>
      </c>
      <c r="AP22" s="52">
        <v>671</v>
      </c>
      <c r="AQ22" s="41">
        <f t="shared" si="18"/>
        <v>184.34065934065933</v>
      </c>
      <c r="AR22" s="39">
        <f t="shared" si="19"/>
        <v>307</v>
      </c>
      <c r="AS22" s="45">
        <f t="shared" si="20"/>
        <v>-3442</v>
      </c>
      <c r="AT22" s="46">
        <f t="shared" si="21"/>
        <v>-3103</v>
      </c>
      <c r="AU22" s="46">
        <v>3773</v>
      </c>
      <c r="AV22" s="47">
        <v>3588</v>
      </c>
      <c r="AW22" s="55">
        <v>106</v>
      </c>
      <c r="AX22" s="55">
        <v>107</v>
      </c>
      <c r="AY22" s="49">
        <f t="shared" si="33"/>
        <v>100.9</v>
      </c>
      <c r="AZ22" s="48">
        <f t="shared" si="22"/>
        <v>1</v>
      </c>
      <c r="BA22" s="56">
        <v>698</v>
      </c>
      <c r="BB22" s="52">
        <v>825</v>
      </c>
      <c r="BC22" s="41">
        <f t="shared" si="23"/>
        <v>118.2</v>
      </c>
      <c r="BD22" s="39">
        <f t="shared" si="24"/>
        <v>127</v>
      </c>
      <c r="BE22" s="52">
        <v>1618</v>
      </c>
      <c r="BF22" s="52">
        <v>1247</v>
      </c>
      <c r="BG22" s="41">
        <f t="shared" si="25"/>
        <v>77.07045735475896</v>
      </c>
      <c r="BH22" s="39">
        <f t="shared" si="26"/>
        <v>-371</v>
      </c>
      <c r="BI22" s="52">
        <v>1545</v>
      </c>
      <c r="BJ22" s="52">
        <v>1191</v>
      </c>
      <c r="BK22" s="41">
        <f t="shared" si="27"/>
        <v>77.08737864077669</v>
      </c>
      <c r="BL22" s="39">
        <f t="shared" si="28"/>
        <v>-354</v>
      </c>
      <c r="BM22" s="57">
        <v>4360.995085995086</v>
      </c>
      <c r="BN22" s="52">
        <v>4925.15015015015</v>
      </c>
      <c r="BO22" s="39">
        <f t="shared" si="29"/>
        <v>564.1550641550639</v>
      </c>
      <c r="BP22" s="52">
        <v>373</v>
      </c>
      <c r="BQ22" s="52">
        <v>314</v>
      </c>
      <c r="BR22" s="41">
        <f t="shared" si="30"/>
        <v>84.2</v>
      </c>
      <c r="BS22" s="39">
        <f t="shared" si="31"/>
        <v>-59</v>
      </c>
      <c r="BT22" s="196">
        <v>40</v>
      </c>
      <c r="BU22" s="196">
        <v>4548.42</v>
      </c>
      <c r="BV22" s="196">
        <v>4395.02</v>
      </c>
      <c r="BW22" s="200">
        <f t="shared" si="34"/>
        <v>96.6</v>
      </c>
      <c r="BX22" s="196">
        <f t="shared" si="35"/>
        <v>-153.39999999999964</v>
      </c>
      <c r="BY22" s="14"/>
    </row>
    <row r="23" spans="1:77" s="20" customFormat="1" ht="21.75" customHeight="1">
      <c r="A23" s="51" t="s">
        <v>80</v>
      </c>
      <c r="B23" s="52">
        <v>1344</v>
      </c>
      <c r="C23" s="53">
        <v>1381</v>
      </c>
      <c r="D23" s="40">
        <f t="shared" si="0"/>
        <v>102.75297619047619</v>
      </c>
      <c r="E23" s="39">
        <f t="shared" si="1"/>
        <v>37</v>
      </c>
      <c r="F23" s="52">
        <v>259</v>
      </c>
      <c r="G23" s="52">
        <v>360</v>
      </c>
      <c r="H23" s="40">
        <f t="shared" si="2"/>
        <v>138.996138996139</v>
      </c>
      <c r="I23" s="39">
        <f t="shared" si="3"/>
        <v>101</v>
      </c>
      <c r="J23" s="52">
        <v>77</v>
      </c>
      <c r="K23" s="52">
        <v>83</v>
      </c>
      <c r="L23" s="40">
        <f t="shared" si="4"/>
        <v>107.79220779220779</v>
      </c>
      <c r="M23" s="39">
        <f t="shared" si="5"/>
        <v>6</v>
      </c>
      <c r="N23" s="54">
        <v>22</v>
      </c>
      <c r="O23" s="52">
        <v>10</v>
      </c>
      <c r="P23" s="41">
        <f t="shared" si="6"/>
        <v>45.45454545454545</v>
      </c>
      <c r="Q23" s="42">
        <f t="shared" si="7"/>
        <v>-12</v>
      </c>
      <c r="R23" s="203">
        <v>28.6</v>
      </c>
      <c r="S23" s="203">
        <v>12</v>
      </c>
      <c r="T23" s="40">
        <f t="shared" si="32"/>
        <v>-16.6</v>
      </c>
      <c r="U23" s="52">
        <v>58</v>
      </c>
      <c r="V23" s="54">
        <v>45</v>
      </c>
      <c r="W23" s="41">
        <f t="shared" si="8"/>
        <v>77.58620689655173</v>
      </c>
      <c r="X23" s="39">
        <f t="shared" si="9"/>
        <v>-13</v>
      </c>
      <c r="Y23" s="42"/>
      <c r="Z23" s="42"/>
      <c r="AA23" s="41" t="e">
        <f t="shared" si="10"/>
        <v>#DIV/0!</v>
      </c>
      <c r="AB23" s="42">
        <f t="shared" si="36"/>
        <v>0</v>
      </c>
      <c r="AC23" s="194">
        <v>1934</v>
      </c>
      <c r="AD23" s="52">
        <v>1607</v>
      </c>
      <c r="AE23" s="40">
        <f t="shared" si="12"/>
        <v>83.09203722854188</v>
      </c>
      <c r="AF23" s="39">
        <f t="shared" si="13"/>
        <v>-327</v>
      </c>
      <c r="AG23" s="194">
        <v>1274</v>
      </c>
      <c r="AH23" s="52">
        <v>1268</v>
      </c>
      <c r="AI23" s="40">
        <f t="shared" si="14"/>
        <v>99.52904238618524</v>
      </c>
      <c r="AJ23" s="39">
        <f t="shared" si="15"/>
        <v>-6</v>
      </c>
      <c r="AK23" s="194">
        <v>485</v>
      </c>
      <c r="AL23" s="53">
        <v>284</v>
      </c>
      <c r="AM23" s="40">
        <f t="shared" si="16"/>
        <v>58.55670103092784</v>
      </c>
      <c r="AN23" s="39">
        <f t="shared" si="17"/>
        <v>-201</v>
      </c>
      <c r="AO23" s="52">
        <v>28</v>
      </c>
      <c r="AP23" s="52">
        <v>19</v>
      </c>
      <c r="AQ23" s="41">
        <f t="shared" si="18"/>
        <v>67.85714285714286</v>
      </c>
      <c r="AR23" s="39">
        <f t="shared" si="19"/>
        <v>-9</v>
      </c>
      <c r="AS23" s="45">
        <f t="shared" si="20"/>
        <v>-5061</v>
      </c>
      <c r="AT23" s="46">
        <f t="shared" si="21"/>
        <v>-4417</v>
      </c>
      <c r="AU23" s="46">
        <v>5273</v>
      </c>
      <c r="AV23" s="47">
        <v>4674</v>
      </c>
      <c r="AW23" s="55">
        <v>41</v>
      </c>
      <c r="AX23" s="55">
        <v>53</v>
      </c>
      <c r="AY23" s="49">
        <f t="shared" si="33"/>
        <v>129.3</v>
      </c>
      <c r="AZ23" s="48">
        <f t="shared" si="22"/>
        <v>12</v>
      </c>
      <c r="BA23" s="56">
        <v>153</v>
      </c>
      <c r="BB23" s="52">
        <v>194</v>
      </c>
      <c r="BC23" s="41">
        <f t="shared" si="23"/>
        <v>126.8</v>
      </c>
      <c r="BD23" s="39">
        <f t="shared" si="24"/>
        <v>41</v>
      </c>
      <c r="BE23" s="52">
        <v>1132</v>
      </c>
      <c r="BF23" s="52">
        <v>1124</v>
      </c>
      <c r="BG23" s="41">
        <f t="shared" si="25"/>
        <v>99.29328621908127</v>
      </c>
      <c r="BH23" s="39">
        <f t="shared" si="26"/>
        <v>-8</v>
      </c>
      <c r="BI23" s="52">
        <v>965</v>
      </c>
      <c r="BJ23" s="52">
        <v>960</v>
      </c>
      <c r="BK23" s="41">
        <f t="shared" si="27"/>
        <v>99.48186528497409</v>
      </c>
      <c r="BL23" s="39">
        <f t="shared" si="28"/>
        <v>-5</v>
      </c>
      <c r="BM23" s="57">
        <v>2356.9871159563922</v>
      </c>
      <c r="BN23" s="52">
        <v>2877.917981072555</v>
      </c>
      <c r="BO23" s="39">
        <f t="shared" si="29"/>
        <v>520.9308651161627</v>
      </c>
      <c r="BP23" s="52">
        <v>61</v>
      </c>
      <c r="BQ23" s="52">
        <v>100</v>
      </c>
      <c r="BR23" s="41">
        <f t="shared" si="30"/>
        <v>163.9</v>
      </c>
      <c r="BS23" s="39">
        <f t="shared" si="31"/>
        <v>39</v>
      </c>
      <c r="BT23" s="196">
        <v>37</v>
      </c>
      <c r="BU23" s="196">
        <v>4773.64</v>
      </c>
      <c r="BV23" s="196">
        <v>4833.94</v>
      </c>
      <c r="BW23" s="200">
        <f t="shared" si="34"/>
        <v>101.3</v>
      </c>
      <c r="BX23" s="196">
        <f t="shared" si="35"/>
        <v>60.29999999999927</v>
      </c>
      <c r="BY23" s="14"/>
    </row>
    <row r="24" spans="1:77" s="20" customFormat="1" ht="21.75" customHeight="1">
      <c r="A24" s="51" t="s">
        <v>81</v>
      </c>
      <c r="B24" s="52">
        <v>742</v>
      </c>
      <c r="C24" s="53">
        <v>673</v>
      </c>
      <c r="D24" s="40">
        <f t="shared" si="0"/>
        <v>90.70080862533693</v>
      </c>
      <c r="E24" s="39">
        <f t="shared" si="1"/>
        <v>-69</v>
      </c>
      <c r="F24" s="52">
        <v>223</v>
      </c>
      <c r="G24" s="52">
        <v>220</v>
      </c>
      <c r="H24" s="40">
        <f t="shared" si="2"/>
        <v>98.65470852017937</v>
      </c>
      <c r="I24" s="39">
        <f t="shared" si="3"/>
        <v>-3</v>
      </c>
      <c r="J24" s="52">
        <v>397</v>
      </c>
      <c r="K24" s="52">
        <v>265</v>
      </c>
      <c r="L24" s="40">
        <f t="shared" si="4"/>
        <v>66.75062972292191</v>
      </c>
      <c r="M24" s="39">
        <f t="shared" si="5"/>
        <v>-132</v>
      </c>
      <c r="N24" s="54">
        <v>244</v>
      </c>
      <c r="O24" s="52">
        <v>115</v>
      </c>
      <c r="P24" s="41">
        <f t="shared" si="6"/>
        <v>47.13114754098361</v>
      </c>
      <c r="Q24" s="42">
        <f t="shared" si="7"/>
        <v>-129</v>
      </c>
      <c r="R24" s="203">
        <v>61.5</v>
      </c>
      <c r="S24" s="203">
        <v>43.4</v>
      </c>
      <c r="T24" s="40">
        <f t="shared" si="32"/>
        <v>-18.1</v>
      </c>
      <c r="U24" s="52">
        <v>137</v>
      </c>
      <c r="V24" s="54">
        <v>137</v>
      </c>
      <c r="W24" s="41">
        <f t="shared" si="8"/>
        <v>100</v>
      </c>
      <c r="X24" s="39">
        <f t="shared" si="9"/>
        <v>0</v>
      </c>
      <c r="Y24" s="42"/>
      <c r="Z24" s="42"/>
      <c r="AA24" s="41" t="e">
        <f t="shared" si="10"/>
        <v>#DIV/0!</v>
      </c>
      <c r="AB24" s="42">
        <f t="shared" si="36"/>
        <v>0</v>
      </c>
      <c r="AC24" s="194">
        <v>1360</v>
      </c>
      <c r="AD24" s="52">
        <v>1563</v>
      </c>
      <c r="AE24" s="40">
        <f t="shared" si="12"/>
        <v>114.92647058823529</v>
      </c>
      <c r="AF24" s="39">
        <f t="shared" si="13"/>
        <v>203</v>
      </c>
      <c r="AG24" s="194">
        <v>701</v>
      </c>
      <c r="AH24" s="52">
        <v>614</v>
      </c>
      <c r="AI24" s="40">
        <f t="shared" si="14"/>
        <v>87.58915834522111</v>
      </c>
      <c r="AJ24" s="39">
        <f t="shared" si="15"/>
        <v>-87</v>
      </c>
      <c r="AK24" s="194">
        <v>300</v>
      </c>
      <c r="AL24" s="53">
        <v>741</v>
      </c>
      <c r="AM24" s="40">
        <f t="shared" si="16"/>
        <v>247.00000000000003</v>
      </c>
      <c r="AN24" s="39">
        <f t="shared" si="17"/>
        <v>441</v>
      </c>
      <c r="AO24" s="52">
        <v>62</v>
      </c>
      <c r="AP24" s="52">
        <v>38</v>
      </c>
      <c r="AQ24" s="41">
        <f t="shared" si="18"/>
        <v>61.29032258064516</v>
      </c>
      <c r="AR24" s="39">
        <f t="shared" si="19"/>
        <v>-24</v>
      </c>
      <c r="AS24" s="45">
        <f t="shared" si="20"/>
        <v>-5774</v>
      </c>
      <c r="AT24" s="46">
        <f t="shared" si="21"/>
        <v>-6498</v>
      </c>
      <c r="AU24" s="46">
        <v>6003</v>
      </c>
      <c r="AV24" s="47">
        <v>6736</v>
      </c>
      <c r="AW24" s="55">
        <v>153</v>
      </c>
      <c r="AX24" s="55">
        <v>132</v>
      </c>
      <c r="AY24" s="49">
        <f t="shared" si="33"/>
        <v>86.3</v>
      </c>
      <c r="AZ24" s="48">
        <f t="shared" si="22"/>
        <v>-21</v>
      </c>
      <c r="BA24" s="56">
        <v>590</v>
      </c>
      <c r="BB24" s="52">
        <v>444</v>
      </c>
      <c r="BC24" s="41">
        <f t="shared" si="23"/>
        <v>75.3</v>
      </c>
      <c r="BD24" s="39">
        <f t="shared" si="24"/>
        <v>-146</v>
      </c>
      <c r="BE24" s="52">
        <v>513</v>
      </c>
      <c r="BF24" s="52">
        <v>435</v>
      </c>
      <c r="BG24" s="41">
        <f t="shared" si="25"/>
        <v>84.7953216374269</v>
      </c>
      <c r="BH24" s="39">
        <f t="shared" si="26"/>
        <v>-78</v>
      </c>
      <c r="BI24" s="52">
        <v>457</v>
      </c>
      <c r="BJ24" s="52">
        <v>365</v>
      </c>
      <c r="BK24" s="41">
        <f t="shared" si="27"/>
        <v>79.86870897155362</v>
      </c>
      <c r="BL24" s="39">
        <f t="shared" si="28"/>
        <v>-92</v>
      </c>
      <c r="BM24" s="57">
        <v>2565.3846153846152</v>
      </c>
      <c r="BN24" s="52">
        <v>3564.516129032258</v>
      </c>
      <c r="BO24" s="39">
        <f t="shared" si="29"/>
        <v>999.1315136476428</v>
      </c>
      <c r="BP24" s="52">
        <v>188</v>
      </c>
      <c r="BQ24" s="52">
        <v>128</v>
      </c>
      <c r="BR24" s="41">
        <f t="shared" si="30"/>
        <v>68.1</v>
      </c>
      <c r="BS24" s="39">
        <f t="shared" si="31"/>
        <v>-60</v>
      </c>
      <c r="BT24" s="196">
        <v>28</v>
      </c>
      <c r="BU24" s="196">
        <v>4120.63</v>
      </c>
      <c r="BV24" s="196">
        <v>5339.25</v>
      </c>
      <c r="BW24" s="200">
        <f t="shared" si="34"/>
        <v>129.6</v>
      </c>
      <c r="BX24" s="196">
        <f t="shared" si="35"/>
        <v>1218.62</v>
      </c>
      <c r="BY24" s="14"/>
    </row>
    <row r="25" spans="1:77" s="20" customFormat="1" ht="21.75" customHeight="1">
      <c r="A25" s="51" t="s">
        <v>82</v>
      </c>
      <c r="B25" s="52">
        <v>1130</v>
      </c>
      <c r="C25" s="53">
        <v>967</v>
      </c>
      <c r="D25" s="40">
        <f t="shared" si="0"/>
        <v>85.57522123893804</v>
      </c>
      <c r="E25" s="39">
        <f t="shared" si="1"/>
        <v>-163</v>
      </c>
      <c r="F25" s="52">
        <v>329</v>
      </c>
      <c r="G25" s="52">
        <v>254</v>
      </c>
      <c r="H25" s="40">
        <f t="shared" si="2"/>
        <v>77.20364741641338</v>
      </c>
      <c r="I25" s="39">
        <f t="shared" si="3"/>
        <v>-75</v>
      </c>
      <c r="J25" s="52">
        <v>229</v>
      </c>
      <c r="K25" s="52">
        <v>249</v>
      </c>
      <c r="L25" s="40">
        <f t="shared" si="4"/>
        <v>108.73362445414847</v>
      </c>
      <c r="M25" s="39">
        <f t="shared" si="5"/>
        <v>20</v>
      </c>
      <c r="N25" s="54">
        <v>50</v>
      </c>
      <c r="O25" s="52">
        <v>57</v>
      </c>
      <c r="P25" s="41">
        <f t="shared" si="6"/>
        <v>113.99999999999999</v>
      </c>
      <c r="Q25" s="42">
        <f t="shared" si="7"/>
        <v>7</v>
      </c>
      <c r="R25" s="203">
        <v>21.8</v>
      </c>
      <c r="S25" s="203">
        <v>22.9</v>
      </c>
      <c r="T25" s="40">
        <f t="shared" si="32"/>
        <v>1.0999999999999979</v>
      </c>
      <c r="U25" s="52">
        <v>143</v>
      </c>
      <c r="V25" s="54">
        <v>148</v>
      </c>
      <c r="W25" s="41">
        <f t="shared" si="8"/>
        <v>103.4965034965035</v>
      </c>
      <c r="X25" s="39">
        <f t="shared" si="9"/>
        <v>5</v>
      </c>
      <c r="Y25" s="42"/>
      <c r="Z25" s="42"/>
      <c r="AA25" s="41" t="e">
        <f t="shared" si="10"/>
        <v>#DIV/0!</v>
      </c>
      <c r="AB25" s="42">
        <f t="shared" si="36"/>
        <v>0</v>
      </c>
      <c r="AC25" s="194">
        <v>1825</v>
      </c>
      <c r="AD25" s="52">
        <v>1822</v>
      </c>
      <c r="AE25" s="40">
        <f t="shared" si="12"/>
        <v>99.83561643835617</v>
      </c>
      <c r="AF25" s="39">
        <f t="shared" si="13"/>
        <v>-3</v>
      </c>
      <c r="AG25" s="194">
        <v>1104</v>
      </c>
      <c r="AH25" s="52">
        <v>885</v>
      </c>
      <c r="AI25" s="40">
        <f t="shared" si="14"/>
        <v>80.16304347826086</v>
      </c>
      <c r="AJ25" s="39">
        <f t="shared" si="15"/>
        <v>-219</v>
      </c>
      <c r="AK25" s="194">
        <v>565</v>
      </c>
      <c r="AL25" s="53">
        <v>834</v>
      </c>
      <c r="AM25" s="40">
        <f t="shared" si="16"/>
        <v>147.61061946902655</v>
      </c>
      <c r="AN25" s="39">
        <f t="shared" si="17"/>
        <v>269</v>
      </c>
      <c r="AO25" s="52">
        <v>76</v>
      </c>
      <c r="AP25" s="52">
        <v>132</v>
      </c>
      <c r="AQ25" s="41">
        <f t="shared" si="18"/>
        <v>173.6842105263158</v>
      </c>
      <c r="AR25" s="39">
        <f t="shared" si="19"/>
        <v>56</v>
      </c>
      <c r="AS25" s="45">
        <f t="shared" si="20"/>
        <v>-2724</v>
      </c>
      <c r="AT25" s="46">
        <f t="shared" si="21"/>
        <v>-2611</v>
      </c>
      <c r="AU25" s="46">
        <v>3063</v>
      </c>
      <c r="AV25" s="47">
        <v>2915</v>
      </c>
      <c r="AW25" s="55">
        <v>79</v>
      </c>
      <c r="AX25" s="55">
        <v>113</v>
      </c>
      <c r="AY25" s="49">
        <f t="shared" si="33"/>
        <v>143</v>
      </c>
      <c r="AZ25" s="48">
        <f t="shared" si="22"/>
        <v>34</v>
      </c>
      <c r="BA25" s="56">
        <v>319</v>
      </c>
      <c r="BB25" s="52">
        <v>366</v>
      </c>
      <c r="BC25" s="41">
        <f t="shared" si="23"/>
        <v>114.7</v>
      </c>
      <c r="BD25" s="39">
        <f t="shared" si="24"/>
        <v>47</v>
      </c>
      <c r="BE25" s="52">
        <v>791</v>
      </c>
      <c r="BF25" s="52">
        <v>663</v>
      </c>
      <c r="BG25" s="41">
        <f t="shared" si="25"/>
        <v>83.81795195954489</v>
      </c>
      <c r="BH25" s="39">
        <f t="shared" si="26"/>
        <v>-128</v>
      </c>
      <c r="BI25" s="52">
        <v>665</v>
      </c>
      <c r="BJ25" s="52">
        <v>575</v>
      </c>
      <c r="BK25" s="41">
        <f t="shared" si="27"/>
        <v>86.46616541353383</v>
      </c>
      <c r="BL25" s="39">
        <f t="shared" si="28"/>
        <v>-90</v>
      </c>
      <c r="BM25" s="57">
        <v>2485.443959243086</v>
      </c>
      <c r="BN25" s="52">
        <v>3106.1769616026713</v>
      </c>
      <c r="BO25" s="39">
        <f t="shared" si="29"/>
        <v>620.7330023595855</v>
      </c>
      <c r="BP25" s="52">
        <v>92</v>
      </c>
      <c r="BQ25" s="52">
        <v>97</v>
      </c>
      <c r="BR25" s="41">
        <f t="shared" si="30"/>
        <v>105.4</v>
      </c>
      <c r="BS25" s="39">
        <f t="shared" si="31"/>
        <v>5</v>
      </c>
      <c r="BT25" s="196">
        <v>20</v>
      </c>
      <c r="BU25" s="196">
        <v>4328.01</v>
      </c>
      <c r="BV25" s="196">
        <v>5280.5</v>
      </c>
      <c r="BW25" s="200">
        <f t="shared" si="34"/>
        <v>122</v>
      </c>
      <c r="BX25" s="196">
        <f t="shared" si="35"/>
        <v>952.4899999999998</v>
      </c>
      <c r="BY25" s="14"/>
    </row>
    <row r="26" spans="1:77" s="20" customFormat="1" ht="21.75" customHeight="1">
      <c r="A26" s="51" t="s">
        <v>83</v>
      </c>
      <c r="B26" s="52">
        <v>1673</v>
      </c>
      <c r="C26" s="53">
        <v>1612</v>
      </c>
      <c r="D26" s="40">
        <f t="shared" si="0"/>
        <v>96.35385534967125</v>
      </c>
      <c r="E26" s="39">
        <f t="shared" si="1"/>
        <v>-61</v>
      </c>
      <c r="F26" s="52">
        <v>376</v>
      </c>
      <c r="G26" s="52">
        <v>414</v>
      </c>
      <c r="H26" s="40">
        <f t="shared" si="2"/>
        <v>110.10638297872339</v>
      </c>
      <c r="I26" s="39">
        <f t="shared" si="3"/>
        <v>38</v>
      </c>
      <c r="J26" s="52">
        <v>214</v>
      </c>
      <c r="K26" s="52">
        <v>321</v>
      </c>
      <c r="L26" s="40">
        <f t="shared" si="4"/>
        <v>150</v>
      </c>
      <c r="M26" s="39">
        <f t="shared" si="5"/>
        <v>107</v>
      </c>
      <c r="N26" s="54">
        <v>10</v>
      </c>
      <c r="O26" s="52">
        <v>44</v>
      </c>
      <c r="P26" s="41">
        <f t="shared" si="6"/>
        <v>440.00000000000006</v>
      </c>
      <c r="Q26" s="42">
        <f t="shared" si="7"/>
        <v>34</v>
      </c>
      <c r="R26" s="203">
        <v>4.7</v>
      </c>
      <c r="S26" s="203">
        <v>13.7</v>
      </c>
      <c r="T26" s="40">
        <f t="shared" si="32"/>
        <v>9</v>
      </c>
      <c r="U26" s="52">
        <v>293</v>
      </c>
      <c r="V26" s="54">
        <v>272</v>
      </c>
      <c r="W26" s="41">
        <f t="shared" si="8"/>
        <v>92.83276450511946</v>
      </c>
      <c r="X26" s="39">
        <f t="shared" si="9"/>
        <v>-21</v>
      </c>
      <c r="Y26" s="42"/>
      <c r="Z26" s="42"/>
      <c r="AA26" s="41" t="e">
        <f t="shared" si="10"/>
        <v>#DIV/0!</v>
      </c>
      <c r="AB26" s="42">
        <f t="shared" si="36"/>
        <v>0</v>
      </c>
      <c r="AC26" s="194">
        <v>2950</v>
      </c>
      <c r="AD26" s="52">
        <v>2275</v>
      </c>
      <c r="AE26" s="40">
        <f t="shared" si="12"/>
        <v>77.11864406779661</v>
      </c>
      <c r="AF26" s="39">
        <f t="shared" si="13"/>
        <v>-675</v>
      </c>
      <c r="AG26" s="194">
        <v>1639</v>
      </c>
      <c r="AH26" s="52">
        <v>1528</v>
      </c>
      <c r="AI26" s="40">
        <f t="shared" si="14"/>
        <v>93.22757779133617</v>
      </c>
      <c r="AJ26" s="39">
        <f t="shared" si="15"/>
        <v>-111</v>
      </c>
      <c r="AK26" s="194">
        <v>744</v>
      </c>
      <c r="AL26" s="53">
        <v>308</v>
      </c>
      <c r="AM26" s="40">
        <f t="shared" si="16"/>
        <v>41.39784946236559</v>
      </c>
      <c r="AN26" s="39">
        <f t="shared" si="17"/>
        <v>-436</v>
      </c>
      <c r="AO26" s="52">
        <v>483</v>
      </c>
      <c r="AP26" s="52">
        <v>349</v>
      </c>
      <c r="AQ26" s="41">
        <f t="shared" si="18"/>
        <v>72.2567287784679</v>
      </c>
      <c r="AR26" s="39">
        <f t="shared" si="19"/>
        <v>-134</v>
      </c>
      <c r="AS26" s="45">
        <f t="shared" si="20"/>
        <v>-3824</v>
      </c>
      <c r="AT26" s="46">
        <f t="shared" si="21"/>
        <v>-3922</v>
      </c>
      <c r="AU26" s="46">
        <v>4192</v>
      </c>
      <c r="AV26" s="47">
        <v>4383</v>
      </c>
      <c r="AW26" s="55">
        <v>63</v>
      </c>
      <c r="AX26" s="55">
        <v>70</v>
      </c>
      <c r="AY26" s="49">
        <f t="shared" si="33"/>
        <v>111.1</v>
      </c>
      <c r="AZ26" s="48">
        <f t="shared" si="22"/>
        <v>7</v>
      </c>
      <c r="BA26" s="56">
        <v>375</v>
      </c>
      <c r="BB26" s="52">
        <v>456</v>
      </c>
      <c r="BC26" s="41">
        <f t="shared" si="23"/>
        <v>121.6</v>
      </c>
      <c r="BD26" s="39">
        <f t="shared" si="24"/>
        <v>81</v>
      </c>
      <c r="BE26" s="52">
        <v>1305</v>
      </c>
      <c r="BF26" s="52">
        <v>1151</v>
      </c>
      <c r="BG26" s="41">
        <f t="shared" si="25"/>
        <v>88.1992337164751</v>
      </c>
      <c r="BH26" s="39">
        <f t="shared" si="26"/>
        <v>-154</v>
      </c>
      <c r="BI26" s="52">
        <v>1070</v>
      </c>
      <c r="BJ26" s="52">
        <v>960</v>
      </c>
      <c r="BK26" s="41">
        <f t="shared" si="27"/>
        <v>89.7196261682243</v>
      </c>
      <c r="BL26" s="39">
        <f t="shared" si="28"/>
        <v>-110</v>
      </c>
      <c r="BM26" s="57">
        <v>2888.3779264214045</v>
      </c>
      <c r="BN26" s="52">
        <v>3540.6481481481483</v>
      </c>
      <c r="BO26" s="39">
        <f t="shared" si="29"/>
        <v>652.2702217267438</v>
      </c>
      <c r="BP26" s="52">
        <v>87</v>
      </c>
      <c r="BQ26" s="52">
        <v>24</v>
      </c>
      <c r="BR26" s="41">
        <f t="shared" si="30"/>
        <v>27.6</v>
      </c>
      <c r="BS26" s="39">
        <f t="shared" si="31"/>
        <v>-63</v>
      </c>
      <c r="BT26" s="196">
        <v>45</v>
      </c>
      <c r="BU26" s="196">
        <v>4147.1</v>
      </c>
      <c r="BV26" s="196">
        <v>4829.58</v>
      </c>
      <c r="BW26" s="200">
        <f t="shared" si="34"/>
        <v>116.5</v>
      </c>
      <c r="BX26" s="196">
        <f t="shared" si="35"/>
        <v>682.4799999999996</v>
      </c>
      <c r="BY26" s="14"/>
    </row>
    <row r="27" spans="1:77" s="20" customFormat="1" ht="21.75" customHeight="1">
      <c r="A27" s="51" t="s">
        <v>84</v>
      </c>
      <c r="B27" s="52">
        <v>761</v>
      </c>
      <c r="C27" s="53">
        <v>871</v>
      </c>
      <c r="D27" s="40">
        <f t="shared" si="0"/>
        <v>114.45466491458606</v>
      </c>
      <c r="E27" s="39">
        <f t="shared" si="1"/>
        <v>110</v>
      </c>
      <c r="F27" s="52">
        <v>276</v>
      </c>
      <c r="G27" s="52">
        <v>291</v>
      </c>
      <c r="H27" s="40">
        <f t="shared" si="2"/>
        <v>105.43478260869566</v>
      </c>
      <c r="I27" s="39">
        <f t="shared" si="3"/>
        <v>15</v>
      </c>
      <c r="J27" s="52">
        <v>227</v>
      </c>
      <c r="K27" s="52">
        <v>330</v>
      </c>
      <c r="L27" s="40">
        <f t="shared" si="4"/>
        <v>145.37444933920705</v>
      </c>
      <c r="M27" s="39">
        <f t="shared" si="5"/>
        <v>103</v>
      </c>
      <c r="N27" s="54">
        <v>115</v>
      </c>
      <c r="O27" s="52">
        <v>105</v>
      </c>
      <c r="P27" s="41">
        <f t="shared" si="6"/>
        <v>91.30434782608695</v>
      </c>
      <c r="Q27" s="42">
        <f t="shared" si="7"/>
        <v>-10</v>
      </c>
      <c r="R27" s="203">
        <v>50.7</v>
      </c>
      <c r="S27" s="203">
        <v>31.8</v>
      </c>
      <c r="T27" s="40">
        <f t="shared" si="32"/>
        <v>-18.900000000000002</v>
      </c>
      <c r="U27" s="52">
        <v>84</v>
      </c>
      <c r="V27" s="54">
        <v>32</v>
      </c>
      <c r="W27" s="41">
        <f t="shared" si="8"/>
        <v>38.095238095238095</v>
      </c>
      <c r="X27" s="39">
        <f t="shared" si="9"/>
        <v>-52</v>
      </c>
      <c r="Y27" s="42"/>
      <c r="Z27" s="42"/>
      <c r="AA27" s="41" t="e">
        <f t="shared" si="10"/>
        <v>#DIV/0!</v>
      </c>
      <c r="AB27" s="42">
        <f t="shared" si="36"/>
        <v>0</v>
      </c>
      <c r="AC27" s="194">
        <v>1322</v>
      </c>
      <c r="AD27" s="52">
        <v>1334</v>
      </c>
      <c r="AE27" s="40">
        <f t="shared" si="12"/>
        <v>100.90771558245083</v>
      </c>
      <c r="AF27" s="39">
        <f t="shared" si="13"/>
        <v>12</v>
      </c>
      <c r="AG27" s="194">
        <v>723</v>
      </c>
      <c r="AH27" s="52">
        <v>850</v>
      </c>
      <c r="AI27" s="40">
        <f t="shared" si="14"/>
        <v>117.56569847856156</v>
      </c>
      <c r="AJ27" s="39">
        <f t="shared" si="15"/>
        <v>127</v>
      </c>
      <c r="AK27" s="194">
        <v>359</v>
      </c>
      <c r="AL27" s="53">
        <v>332</v>
      </c>
      <c r="AM27" s="40">
        <f t="shared" si="16"/>
        <v>92.47910863509749</v>
      </c>
      <c r="AN27" s="39">
        <f t="shared" si="17"/>
        <v>-27</v>
      </c>
      <c r="AO27" s="52">
        <v>49</v>
      </c>
      <c r="AP27" s="52">
        <v>60</v>
      </c>
      <c r="AQ27" s="41">
        <f t="shared" si="18"/>
        <v>122.44897959183673</v>
      </c>
      <c r="AR27" s="39">
        <f t="shared" si="19"/>
        <v>11</v>
      </c>
      <c r="AS27" s="45">
        <f t="shared" si="20"/>
        <v>-1947</v>
      </c>
      <c r="AT27" s="46">
        <f t="shared" si="21"/>
        <v>-1749</v>
      </c>
      <c r="AU27" s="46">
        <v>2178</v>
      </c>
      <c r="AV27" s="47">
        <v>2086</v>
      </c>
      <c r="AW27" s="55">
        <v>52</v>
      </c>
      <c r="AX27" s="55">
        <v>71</v>
      </c>
      <c r="AY27" s="49">
        <f t="shared" si="33"/>
        <v>136.5</v>
      </c>
      <c r="AZ27" s="48">
        <f t="shared" si="22"/>
        <v>19</v>
      </c>
      <c r="BA27" s="56">
        <v>377</v>
      </c>
      <c r="BB27" s="52">
        <v>459</v>
      </c>
      <c r="BC27" s="41">
        <f t="shared" si="23"/>
        <v>121.8</v>
      </c>
      <c r="BD27" s="39">
        <f t="shared" si="24"/>
        <v>82</v>
      </c>
      <c r="BE27" s="52">
        <v>530</v>
      </c>
      <c r="BF27" s="52">
        <v>534</v>
      </c>
      <c r="BG27" s="41">
        <f t="shared" si="25"/>
        <v>100.75471698113208</v>
      </c>
      <c r="BH27" s="39">
        <f t="shared" si="26"/>
        <v>4</v>
      </c>
      <c r="BI27" s="52">
        <v>468</v>
      </c>
      <c r="BJ27" s="52">
        <v>493</v>
      </c>
      <c r="BK27" s="41">
        <f t="shared" si="27"/>
        <v>105.34188034188034</v>
      </c>
      <c r="BL27" s="39">
        <f t="shared" si="28"/>
        <v>25</v>
      </c>
      <c r="BM27" s="57">
        <v>3328.460038986355</v>
      </c>
      <c r="BN27" s="52">
        <v>4118.274111675127</v>
      </c>
      <c r="BO27" s="39">
        <f t="shared" si="29"/>
        <v>789.8140726887718</v>
      </c>
      <c r="BP27" s="52">
        <v>134</v>
      </c>
      <c r="BQ27" s="52">
        <v>107</v>
      </c>
      <c r="BR27" s="41">
        <f t="shared" si="30"/>
        <v>79.9</v>
      </c>
      <c r="BS27" s="39">
        <f t="shared" si="31"/>
        <v>-27</v>
      </c>
      <c r="BT27" s="196">
        <v>45</v>
      </c>
      <c r="BU27" s="196">
        <v>4566.18</v>
      </c>
      <c r="BV27" s="196">
        <v>5055.78</v>
      </c>
      <c r="BW27" s="200">
        <f t="shared" si="34"/>
        <v>110.7</v>
      </c>
      <c r="BX27" s="196">
        <f t="shared" si="35"/>
        <v>489.59999999999945</v>
      </c>
      <c r="BY27" s="14"/>
    </row>
    <row r="28" spans="1:77" s="20" customFormat="1" ht="21.75" customHeight="1">
      <c r="A28" s="51" t="s">
        <v>85</v>
      </c>
      <c r="B28" s="52">
        <v>372</v>
      </c>
      <c r="C28" s="53">
        <v>403</v>
      </c>
      <c r="D28" s="40">
        <f t="shared" si="0"/>
        <v>108.33333333333333</v>
      </c>
      <c r="E28" s="39">
        <f t="shared" si="1"/>
        <v>31</v>
      </c>
      <c r="F28" s="52">
        <v>102</v>
      </c>
      <c r="G28" s="52">
        <v>137</v>
      </c>
      <c r="H28" s="40">
        <f t="shared" si="2"/>
        <v>134.31372549019608</v>
      </c>
      <c r="I28" s="39">
        <f t="shared" si="3"/>
        <v>35</v>
      </c>
      <c r="J28" s="52">
        <v>103</v>
      </c>
      <c r="K28" s="52">
        <v>94</v>
      </c>
      <c r="L28" s="40">
        <f t="shared" si="4"/>
        <v>91.2621359223301</v>
      </c>
      <c r="M28" s="39">
        <f t="shared" si="5"/>
        <v>-9</v>
      </c>
      <c r="N28" s="54">
        <v>20</v>
      </c>
      <c r="O28" s="52">
        <v>11</v>
      </c>
      <c r="P28" s="41">
        <f t="shared" si="6"/>
        <v>55.00000000000001</v>
      </c>
      <c r="Q28" s="42">
        <f t="shared" si="7"/>
        <v>-9</v>
      </c>
      <c r="R28" s="203">
        <v>19.4</v>
      </c>
      <c r="S28" s="203">
        <v>11.7</v>
      </c>
      <c r="T28" s="40">
        <f t="shared" si="32"/>
        <v>-7.699999999999999</v>
      </c>
      <c r="U28" s="52">
        <v>148</v>
      </c>
      <c r="V28" s="54">
        <v>150</v>
      </c>
      <c r="W28" s="41">
        <f t="shared" si="8"/>
        <v>101.35135135135135</v>
      </c>
      <c r="X28" s="39">
        <f t="shared" si="9"/>
        <v>2</v>
      </c>
      <c r="Y28" s="42"/>
      <c r="Z28" s="42"/>
      <c r="AA28" s="41" t="e">
        <f t="shared" si="10"/>
        <v>#DIV/0!</v>
      </c>
      <c r="AB28" s="42">
        <f t="shared" si="36"/>
        <v>0</v>
      </c>
      <c r="AC28" s="194">
        <v>669</v>
      </c>
      <c r="AD28" s="52">
        <v>1094</v>
      </c>
      <c r="AE28" s="40">
        <f t="shared" si="12"/>
        <v>163.52765321375188</v>
      </c>
      <c r="AF28" s="39">
        <f t="shared" si="13"/>
        <v>425</v>
      </c>
      <c r="AG28" s="194">
        <v>370</v>
      </c>
      <c r="AH28" s="52">
        <v>396</v>
      </c>
      <c r="AI28" s="40">
        <f t="shared" si="14"/>
        <v>107.02702702702702</v>
      </c>
      <c r="AJ28" s="39">
        <f t="shared" si="15"/>
        <v>26</v>
      </c>
      <c r="AK28" s="194">
        <v>146</v>
      </c>
      <c r="AL28" s="53">
        <v>455</v>
      </c>
      <c r="AM28" s="40">
        <f t="shared" si="16"/>
        <v>311.6438356164383</v>
      </c>
      <c r="AN28" s="39">
        <f t="shared" si="17"/>
        <v>309</v>
      </c>
      <c r="AO28" s="52">
        <v>191</v>
      </c>
      <c r="AP28" s="52">
        <v>204</v>
      </c>
      <c r="AQ28" s="41">
        <f t="shared" si="18"/>
        <v>106.80628272251309</v>
      </c>
      <c r="AR28" s="39">
        <f t="shared" si="19"/>
        <v>13</v>
      </c>
      <c r="AS28" s="45">
        <f t="shared" si="20"/>
        <v>-10545</v>
      </c>
      <c r="AT28" s="46">
        <f t="shared" si="21"/>
        <v>-10661</v>
      </c>
      <c r="AU28" s="46">
        <v>10639</v>
      </c>
      <c r="AV28" s="47">
        <v>10758</v>
      </c>
      <c r="AW28" s="55">
        <v>52</v>
      </c>
      <c r="AX28" s="55">
        <v>31</v>
      </c>
      <c r="AY28" s="49">
        <f t="shared" si="33"/>
        <v>59.6</v>
      </c>
      <c r="AZ28" s="48">
        <f t="shared" si="22"/>
        <v>-21</v>
      </c>
      <c r="BA28" s="56">
        <v>145</v>
      </c>
      <c r="BB28" s="52">
        <v>193</v>
      </c>
      <c r="BC28" s="41">
        <f t="shared" si="23"/>
        <v>133.1</v>
      </c>
      <c r="BD28" s="39">
        <f t="shared" si="24"/>
        <v>48</v>
      </c>
      <c r="BE28" s="52">
        <v>278</v>
      </c>
      <c r="BF28" s="52">
        <v>306</v>
      </c>
      <c r="BG28" s="41">
        <f t="shared" si="25"/>
        <v>110.07194244604317</v>
      </c>
      <c r="BH28" s="39">
        <f t="shared" si="26"/>
        <v>28</v>
      </c>
      <c r="BI28" s="52">
        <v>242</v>
      </c>
      <c r="BJ28" s="52">
        <v>276</v>
      </c>
      <c r="BK28" s="41">
        <f t="shared" si="27"/>
        <v>114.0495867768595</v>
      </c>
      <c r="BL28" s="39">
        <f t="shared" si="28"/>
        <v>34</v>
      </c>
      <c r="BM28" s="57">
        <v>1758.4745762711864</v>
      </c>
      <c r="BN28" s="52">
        <v>2501.171875</v>
      </c>
      <c r="BO28" s="39">
        <f t="shared" si="29"/>
        <v>742.6972987288136</v>
      </c>
      <c r="BP28" s="52">
        <v>24</v>
      </c>
      <c r="BQ28" s="52">
        <v>76</v>
      </c>
      <c r="BR28" s="41">
        <f t="shared" si="30"/>
        <v>316.7</v>
      </c>
      <c r="BS28" s="39">
        <f t="shared" si="31"/>
        <v>52</v>
      </c>
      <c r="BT28" s="196">
        <v>28</v>
      </c>
      <c r="BU28" s="196">
        <v>4058.29</v>
      </c>
      <c r="BV28" s="196">
        <v>4161.16</v>
      </c>
      <c r="BW28" s="200">
        <f t="shared" si="34"/>
        <v>102.5</v>
      </c>
      <c r="BX28" s="196">
        <f t="shared" si="35"/>
        <v>102.86999999999989</v>
      </c>
      <c r="BY28" s="14"/>
    </row>
    <row r="29" spans="1:77" s="20" customFormat="1" ht="21.75" customHeight="1">
      <c r="A29" s="51" t="s">
        <v>86</v>
      </c>
      <c r="B29" s="52">
        <v>816</v>
      </c>
      <c r="C29" s="53">
        <v>753</v>
      </c>
      <c r="D29" s="40">
        <f t="shared" si="0"/>
        <v>92.27941176470588</v>
      </c>
      <c r="E29" s="39">
        <f t="shared" si="1"/>
        <v>-63</v>
      </c>
      <c r="F29" s="52">
        <v>196</v>
      </c>
      <c r="G29" s="52">
        <v>241</v>
      </c>
      <c r="H29" s="40">
        <f t="shared" si="2"/>
        <v>122.95918367346938</v>
      </c>
      <c r="I29" s="39">
        <f t="shared" si="3"/>
        <v>45</v>
      </c>
      <c r="J29" s="52">
        <v>119</v>
      </c>
      <c r="K29" s="52">
        <v>143</v>
      </c>
      <c r="L29" s="40">
        <f t="shared" si="4"/>
        <v>120.16806722689076</v>
      </c>
      <c r="M29" s="39">
        <f t="shared" si="5"/>
        <v>24</v>
      </c>
      <c r="N29" s="54">
        <v>12</v>
      </c>
      <c r="O29" s="52">
        <v>34</v>
      </c>
      <c r="P29" s="41">
        <f t="shared" si="6"/>
        <v>283.33333333333337</v>
      </c>
      <c r="Q29" s="42">
        <f t="shared" si="7"/>
        <v>22</v>
      </c>
      <c r="R29" s="203">
        <v>10.1</v>
      </c>
      <c r="S29" s="203">
        <v>23.8</v>
      </c>
      <c r="T29" s="40">
        <f t="shared" si="32"/>
        <v>13.700000000000001</v>
      </c>
      <c r="U29" s="52">
        <v>104</v>
      </c>
      <c r="V29" s="54">
        <v>133</v>
      </c>
      <c r="W29" s="41">
        <f t="shared" si="8"/>
        <v>127.88461538461537</v>
      </c>
      <c r="X29" s="39">
        <f t="shared" si="9"/>
        <v>29</v>
      </c>
      <c r="Y29" s="42"/>
      <c r="Z29" s="42"/>
      <c r="AA29" s="41" t="e">
        <f t="shared" si="10"/>
        <v>#DIV/0!</v>
      </c>
      <c r="AB29" s="42">
        <f t="shared" si="36"/>
        <v>0</v>
      </c>
      <c r="AC29" s="194">
        <v>1257</v>
      </c>
      <c r="AD29" s="52">
        <v>784</v>
      </c>
      <c r="AE29" s="40">
        <f t="shared" si="12"/>
        <v>62.37072394590294</v>
      </c>
      <c r="AF29" s="39">
        <f t="shared" si="13"/>
        <v>-473</v>
      </c>
      <c r="AG29" s="194">
        <v>778</v>
      </c>
      <c r="AH29" s="52">
        <v>648</v>
      </c>
      <c r="AI29" s="40">
        <f t="shared" si="14"/>
        <v>83.29048843187661</v>
      </c>
      <c r="AJ29" s="39">
        <f t="shared" si="15"/>
        <v>-130</v>
      </c>
      <c r="AK29" s="194">
        <v>410</v>
      </c>
      <c r="AL29" s="53">
        <v>104</v>
      </c>
      <c r="AM29" s="40">
        <f t="shared" si="16"/>
        <v>25.365853658536587</v>
      </c>
      <c r="AN29" s="39">
        <f t="shared" si="17"/>
        <v>-306</v>
      </c>
      <c r="AO29" s="52">
        <v>47</v>
      </c>
      <c r="AP29" s="52">
        <v>63</v>
      </c>
      <c r="AQ29" s="41">
        <f t="shared" si="18"/>
        <v>134.04255319148936</v>
      </c>
      <c r="AR29" s="39">
        <f t="shared" si="19"/>
        <v>16</v>
      </c>
      <c r="AS29" s="45">
        <f t="shared" si="20"/>
        <v>-2721</v>
      </c>
      <c r="AT29" s="46">
        <f t="shared" si="21"/>
        <v>-2289</v>
      </c>
      <c r="AU29" s="46">
        <v>2916</v>
      </c>
      <c r="AV29" s="47">
        <v>2497</v>
      </c>
      <c r="AW29" s="55">
        <v>61</v>
      </c>
      <c r="AX29" s="55">
        <v>79</v>
      </c>
      <c r="AY29" s="49">
        <f t="shared" si="33"/>
        <v>129.5</v>
      </c>
      <c r="AZ29" s="48">
        <f t="shared" si="22"/>
        <v>18</v>
      </c>
      <c r="BA29" s="56">
        <v>185</v>
      </c>
      <c r="BB29" s="52">
        <v>203</v>
      </c>
      <c r="BC29" s="41">
        <f t="shared" si="23"/>
        <v>109.7</v>
      </c>
      <c r="BD29" s="39">
        <f t="shared" si="24"/>
        <v>18</v>
      </c>
      <c r="BE29" s="52">
        <v>621</v>
      </c>
      <c r="BF29" s="52">
        <v>545</v>
      </c>
      <c r="BG29" s="41">
        <f t="shared" si="25"/>
        <v>87.76167471819646</v>
      </c>
      <c r="BH29" s="39">
        <f t="shared" si="26"/>
        <v>-76</v>
      </c>
      <c r="BI29" s="52">
        <v>539</v>
      </c>
      <c r="BJ29" s="52">
        <v>465</v>
      </c>
      <c r="BK29" s="41">
        <f t="shared" si="27"/>
        <v>86.2708719851577</v>
      </c>
      <c r="BL29" s="39">
        <f t="shared" si="28"/>
        <v>-74</v>
      </c>
      <c r="BM29" s="57">
        <v>2284.507042253521</v>
      </c>
      <c r="BN29" s="52">
        <v>2988.376753507014</v>
      </c>
      <c r="BO29" s="39">
        <f t="shared" si="29"/>
        <v>703.8697112534933</v>
      </c>
      <c r="BP29" s="52">
        <v>50</v>
      </c>
      <c r="BQ29" s="52">
        <v>51</v>
      </c>
      <c r="BR29" s="41">
        <f t="shared" si="30"/>
        <v>102</v>
      </c>
      <c r="BS29" s="39">
        <f t="shared" si="31"/>
        <v>1</v>
      </c>
      <c r="BT29" s="196">
        <v>42</v>
      </c>
      <c r="BU29" s="196">
        <v>3936.36</v>
      </c>
      <c r="BV29" s="196">
        <v>5119.71</v>
      </c>
      <c r="BW29" s="200">
        <f t="shared" si="34"/>
        <v>130.1</v>
      </c>
      <c r="BX29" s="196">
        <f t="shared" si="35"/>
        <v>1183.35</v>
      </c>
      <c r="BY29" s="14"/>
    </row>
    <row r="30" spans="1:77" s="20" customFormat="1" ht="21.75" customHeight="1">
      <c r="A30" s="51" t="s">
        <v>87</v>
      </c>
      <c r="B30" s="52">
        <v>895</v>
      </c>
      <c r="C30" s="53">
        <v>902</v>
      </c>
      <c r="D30" s="40">
        <f t="shared" si="0"/>
        <v>100.78212290502793</v>
      </c>
      <c r="E30" s="39">
        <f t="shared" si="1"/>
        <v>7</v>
      </c>
      <c r="F30" s="52">
        <v>378</v>
      </c>
      <c r="G30" s="52">
        <v>416</v>
      </c>
      <c r="H30" s="40">
        <f t="shared" si="2"/>
        <v>110.05291005291005</v>
      </c>
      <c r="I30" s="39">
        <f t="shared" si="3"/>
        <v>38</v>
      </c>
      <c r="J30" s="52">
        <v>227</v>
      </c>
      <c r="K30" s="52">
        <v>336</v>
      </c>
      <c r="L30" s="40">
        <f t="shared" si="4"/>
        <v>148.01762114537445</v>
      </c>
      <c r="M30" s="39">
        <f t="shared" si="5"/>
        <v>109</v>
      </c>
      <c r="N30" s="54">
        <v>79</v>
      </c>
      <c r="O30" s="52">
        <v>146</v>
      </c>
      <c r="P30" s="41">
        <f t="shared" si="6"/>
        <v>184.81012658227849</v>
      </c>
      <c r="Q30" s="42">
        <f t="shared" si="7"/>
        <v>67</v>
      </c>
      <c r="R30" s="203">
        <v>34.8</v>
      </c>
      <c r="S30" s="203">
        <v>43.5</v>
      </c>
      <c r="T30" s="40">
        <f t="shared" si="32"/>
        <v>8.700000000000003</v>
      </c>
      <c r="U30" s="52">
        <v>287</v>
      </c>
      <c r="V30" s="54">
        <v>288</v>
      </c>
      <c r="W30" s="41">
        <f t="shared" si="8"/>
        <v>100.34843205574913</v>
      </c>
      <c r="X30" s="39">
        <f t="shared" si="9"/>
        <v>1</v>
      </c>
      <c r="Y30" s="42"/>
      <c r="Z30" s="42"/>
      <c r="AA30" s="41" t="e">
        <f t="shared" si="10"/>
        <v>#DIV/0!</v>
      </c>
      <c r="AB30" s="42">
        <f t="shared" si="36"/>
        <v>0</v>
      </c>
      <c r="AC30" s="194">
        <v>1587</v>
      </c>
      <c r="AD30" s="52">
        <v>1182</v>
      </c>
      <c r="AE30" s="40">
        <f t="shared" si="12"/>
        <v>74.48015122873346</v>
      </c>
      <c r="AF30" s="39">
        <f t="shared" si="13"/>
        <v>-405</v>
      </c>
      <c r="AG30" s="194">
        <v>879</v>
      </c>
      <c r="AH30" s="52">
        <v>885</v>
      </c>
      <c r="AI30" s="40">
        <f t="shared" si="14"/>
        <v>100.6825938566553</v>
      </c>
      <c r="AJ30" s="39">
        <f t="shared" si="15"/>
        <v>6</v>
      </c>
      <c r="AK30" s="194">
        <v>379</v>
      </c>
      <c r="AL30" s="53">
        <v>210</v>
      </c>
      <c r="AM30" s="40">
        <f t="shared" si="16"/>
        <v>55.4089709762533</v>
      </c>
      <c r="AN30" s="39">
        <f t="shared" si="17"/>
        <v>-169</v>
      </c>
      <c r="AO30" s="52">
        <v>76</v>
      </c>
      <c r="AP30" s="52">
        <v>131</v>
      </c>
      <c r="AQ30" s="41">
        <f t="shared" si="18"/>
        <v>172.36842105263156</v>
      </c>
      <c r="AR30" s="39">
        <f t="shared" si="19"/>
        <v>55</v>
      </c>
      <c r="AS30" s="45">
        <f t="shared" si="20"/>
        <v>-3324</v>
      </c>
      <c r="AT30" s="46">
        <f t="shared" si="21"/>
        <v>-3686</v>
      </c>
      <c r="AU30" s="46">
        <v>3567</v>
      </c>
      <c r="AV30" s="47">
        <v>3950</v>
      </c>
      <c r="AW30" s="55">
        <v>85</v>
      </c>
      <c r="AX30" s="55">
        <v>89</v>
      </c>
      <c r="AY30" s="49">
        <f t="shared" si="33"/>
        <v>104.7</v>
      </c>
      <c r="AZ30" s="48">
        <f t="shared" si="22"/>
        <v>4</v>
      </c>
      <c r="BA30" s="56">
        <v>382</v>
      </c>
      <c r="BB30" s="52">
        <v>434</v>
      </c>
      <c r="BC30" s="41">
        <f t="shared" si="23"/>
        <v>113.6</v>
      </c>
      <c r="BD30" s="39">
        <f t="shared" si="24"/>
        <v>52</v>
      </c>
      <c r="BE30" s="52">
        <v>652</v>
      </c>
      <c r="BF30" s="52">
        <v>638</v>
      </c>
      <c r="BG30" s="41">
        <f t="shared" si="25"/>
        <v>97.85276073619632</v>
      </c>
      <c r="BH30" s="39">
        <f t="shared" si="26"/>
        <v>-14</v>
      </c>
      <c r="BI30" s="52">
        <v>582</v>
      </c>
      <c r="BJ30" s="52">
        <v>561</v>
      </c>
      <c r="BK30" s="41">
        <f t="shared" si="27"/>
        <v>96.3917525773196</v>
      </c>
      <c r="BL30" s="39">
        <f t="shared" si="28"/>
        <v>-21</v>
      </c>
      <c r="BM30" s="57">
        <v>3801.158940397351</v>
      </c>
      <c r="BN30" s="52">
        <v>4697.524752475248</v>
      </c>
      <c r="BO30" s="39">
        <f t="shared" si="29"/>
        <v>896.3658120778964</v>
      </c>
      <c r="BP30" s="52">
        <v>93</v>
      </c>
      <c r="BQ30" s="52">
        <v>109</v>
      </c>
      <c r="BR30" s="41">
        <f t="shared" si="30"/>
        <v>117.2</v>
      </c>
      <c r="BS30" s="39">
        <f t="shared" si="31"/>
        <v>16</v>
      </c>
      <c r="BT30" s="196">
        <v>132</v>
      </c>
      <c r="BU30" s="196">
        <v>5637.88</v>
      </c>
      <c r="BV30" s="196">
        <v>7122.79</v>
      </c>
      <c r="BW30" s="200">
        <f t="shared" si="34"/>
        <v>126.3</v>
      </c>
      <c r="BX30" s="196">
        <f t="shared" si="35"/>
        <v>1484.9099999999999</v>
      </c>
      <c r="BY30" s="14"/>
    </row>
    <row r="31" spans="1:77" s="60" customFormat="1" ht="21.75" customHeight="1">
      <c r="A31" s="51" t="s">
        <v>88</v>
      </c>
      <c r="B31" s="52">
        <v>4542</v>
      </c>
      <c r="C31" s="53">
        <v>3462</v>
      </c>
      <c r="D31" s="40">
        <f t="shared" si="0"/>
        <v>76.221928665786</v>
      </c>
      <c r="E31" s="39">
        <f t="shared" si="1"/>
        <v>-1080</v>
      </c>
      <c r="F31" s="52">
        <v>1706</v>
      </c>
      <c r="G31" s="52">
        <v>1207</v>
      </c>
      <c r="H31" s="40">
        <f t="shared" si="2"/>
        <v>70.75029308323563</v>
      </c>
      <c r="I31" s="39">
        <f t="shared" si="3"/>
        <v>-499</v>
      </c>
      <c r="J31" s="52">
        <v>1904</v>
      </c>
      <c r="K31" s="52">
        <v>1694</v>
      </c>
      <c r="L31" s="40">
        <f t="shared" si="4"/>
        <v>88.97058823529412</v>
      </c>
      <c r="M31" s="39">
        <f t="shared" si="5"/>
        <v>-210</v>
      </c>
      <c r="N31" s="54">
        <v>1259</v>
      </c>
      <c r="O31" s="52">
        <v>1086</v>
      </c>
      <c r="P31" s="41">
        <f t="shared" si="6"/>
        <v>86.25893566322478</v>
      </c>
      <c r="Q31" s="42">
        <f t="shared" si="7"/>
        <v>-173</v>
      </c>
      <c r="R31" s="203">
        <v>66.1</v>
      </c>
      <c r="S31" s="203">
        <v>64.1</v>
      </c>
      <c r="T31" s="40">
        <f t="shared" si="32"/>
        <v>-2</v>
      </c>
      <c r="U31" s="52">
        <v>295</v>
      </c>
      <c r="V31" s="54">
        <v>335</v>
      </c>
      <c r="W31" s="41">
        <f t="shared" si="8"/>
        <v>113.55932203389831</v>
      </c>
      <c r="X31" s="39">
        <f t="shared" si="9"/>
        <v>40</v>
      </c>
      <c r="Y31" s="42"/>
      <c r="Z31" s="42"/>
      <c r="AA31" s="41" t="e">
        <f t="shared" si="10"/>
        <v>#DIV/0!</v>
      </c>
      <c r="AB31" s="42">
        <f t="shared" si="36"/>
        <v>0</v>
      </c>
      <c r="AC31" s="194">
        <v>10345</v>
      </c>
      <c r="AD31" s="52">
        <v>5244</v>
      </c>
      <c r="AE31" s="40">
        <f t="shared" si="12"/>
        <v>50.691155147414214</v>
      </c>
      <c r="AF31" s="39">
        <f t="shared" si="13"/>
        <v>-5101</v>
      </c>
      <c r="AG31" s="194">
        <v>4150</v>
      </c>
      <c r="AH31" s="52">
        <v>3041</v>
      </c>
      <c r="AI31" s="40">
        <f t="shared" si="14"/>
        <v>73.27710843373494</v>
      </c>
      <c r="AJ31" s="39">
        <f t="shared" si="15"/>
        <v>-1109</v>
      </c>
      <c r="AK31" s="194">
        <v>3044</v>
      </c>
      <c r="AL31" s="53">
        <v>1719</v>
      </c>
      <c r="AM31" s="40">
        <f t="shared" si="16"/>
        <v>56.47174770039422</v>
      </c>
      <c r="AN31" s="39">
        <f t="shared" si="17"/>
        <v>-1325</v>
      </c>
      <c r="AO31" s="52">
        <v>222</v>
      </c>
      <c r="AP31" s="52">
        <v>222</v>
      </c>
      <c r="AQ31" s="41">
        <f t="shared" si="18"/>
        <v>100</v>
      </c>
      <c r="AR31" s="39">
        <f t="shared" si="19"/>
        <v>0</v>
      </c>
      <c r="AS31" s="45">
        <f t="shared" si="20"/>
        <v>-4206</v>
      </c>
      <c r="AT31" s="46">
        <f t="shared" si="21"/>
        <v>-4007</v>
      </c>
      <c r="AU31" s="46">
        <v>5760</v>
      </c>
      <c r="AV31" s="47">
        <v>5289</v>
      </c>
      <c r="AW31" s="55">
        <v>816</v>
      </c>
      <c r="AX31" s="55">
        <v>707</v>
      </c>
      <c r="AY31" s="49">
        <f t="shared" si="33"/>
        <v>86.6</v>
      </c>
      <c r="AZ31" s="48">
        <f t="shared" si="22"/>
        <v>-109</v>
      </c>
      <c r="BA31" s="56">
        <v>4651</v>
      </c>
      <c r="BB31" s="52">
        <v>5371</v>
      </c>
      <c r="BC31" s="41">
        <f t="shared" si="23"/>
        <v>115.5</v>
      </c>
      <c r="BD31" s="39">
        <f t="shared" si="24"/>
        <v>720</v>
      </c>
      <c r="BE31" s="52">
        <v>2988</v>
      </c>
      <c r="BF31" s="52">
        <v>2180</v>
      </c>
      <c r="BG31" s="41">
        <f t="shared" si="25"/>
        <v>72.95850066934403</v>
      </c>
      <c r="BH31" s="39">
        <f t="shared" si="26"/>
        <v>-808</v>
      </c>
      <c r="BI31" s="52">
        <v>2576</v>
      </c>
      <c r="BJ31" s="52">
        <v>1879</v>
      </c>
      <c r="BK31" s="41">
        <f t="shared" si="27"/>
        <v>72.94254658385093</v>
      </c>
      <c r="BL31" s="39">
        <f t="shared" si="28"/>
        <v>-697</v>
      </c>
      <c r="BM31" s="57">
        <v>2955.102848101266</v>
      </c>
      <c r="BN31" s="52">
        <v>3872.5212464589235</v>
      </c>
      <c r="BO31" s="39">
        <f t="shared" si="29"/>
        <v>917.4183983576577</v>
      </c>
      <c r="BP31" s="52">
        <v>940</v>
      </c>
      <c r="BQ31" s="52">
        <v>1206</v>
      </c>
      <c r="BR31" s="41">
        <f t="shared" si="30"/>
        <v>128.3</v>
      </c>
      <c r="BS31" s="39">
        <f t="shared" si="31"/>
        <v>266</v>
      </c>
      <c r="BT31" s="196">
        <v>316</v>
      </c>
      <c r="BU31" s="196">
        <v>4874.1</v>
      </c>
      <c r="BV31" s="196">
        <v>6018.67</v>
      </c>
      <c r="BW31" s="200">
        <f t="shared" si="34"/>
        <v>123.5</v>
      </c>
      <c r="BX31" s="196">
        <f t="shared" si="35"/>
        <v>1144.5699999999997</v>
      </c>
      <c r="BY31" s="14"/>
    </row>
    <row r="32" spans="1:77" s="20" customFormat="1" ht="21.75" customHeight="1">
      <c r="A32" s="61" t="s">
        <v>89</v>
      </c>
      <c r="B32" s="52">
        <v>3261</v>
      </c>
      <c r="C32" s="53">
        <v>2111</v>
      </c>
      <c r="D32" s="40">
        <f t="shared" si="0"/>
        <v>64.7347439435756</v>
      </c>
      <c r="E32" s="39">
        <f t="shared" si="1"/>
        <v>-1150</v>
      </c>
      <c r="F32" s="52">
        <v>915</v>
      </c>
      <c r="G32" s="52">
        <v>778</v>
      </c>
      <c r="H32" s="40">
        <f t="shared" si="2"/>
        <v>85.02732240437159</v>
      </c>
      <c r="I32" s="39">
        <f t="shared" si="3"/>
        <v>-137</v>
      </c>
      <c r="J32" s="52">
        <v>1920</v>
      </c>
      <c r="K32" s="52">
        <v>1929</v>
      </c>
      <c r="L32" s="40">
        <f t="shared" si="4"/>
        <v>100.46875</v>
      </c>
      <c r="M32" s="39">
        <f t="shared" si="5"/>
        <v>9</v>
      </c>
      <c r="N32" s="54">
        <v>1529</v>
      </c>
      <c r="O32" s="52">
        <v>1477</v>
      </c>
      <c r="P32" s="41">
        <f t="shared" si="6"/>
        <v>96.59908436886853</v>
      </c>
      <c r="Q32" s="42">
        <f t="shared" si="7"/>
        <v>-52</v>
      </c>
      <c r="R32" s="203">
        <v>79.6</v>
      </c>
      <c r="S32" s="203">
        <v>76.6</v>
      </c>
      <c r="T32" s="40">
        <f t="shared" si="32"/>
        <v>-3</v>
      </c>
      <c r="U32" s="52">
        <v>184</v>
      </c>
      <c r="V32" s="54">
        <v>202</v>
      </c>
      <c r="W32" s="41">
        <f t="shared" si="8"/>
        <v>109.78260869565217</v>
      </c>
      <c r="X32" s="39">
        <f t="shared" si="9"/>
        <v>18</v>
      </c>
      <c r="Y32" s="42"/>
      <c r="Z32" s="42"/>
      <c r="AA32" s="41" t="e">
        <f t="shared" si="10"/>
        <v>#DIV/0!</v>
      </c>
      <c r="AB32" s="42">
        <f t="shared" si="36"/>
        <v>0</v>
      </c>
      <c r="AC32" s="194">
        <v>11038</v>
      </c>
      <c r="AD32" s="52">
        <v>6762</v>
      </c>
      <c r="AE32" s="40">
        <f t="shared" si="12"/>
        <v>61.261098025004536</v>
      </c>
      <c r="AF32" s="39">
        <f t="shared" si="13"/>
        <v>-4276</v>
      </c>
      <c r="AG32" s="194">
        <v>3124</v>
      </c>
      <c r="AH32" s="52">
        <v>2031</v>
      </c>
      <c r="AI32" s="40">
        <f t="shared" si="14"/>
        <v>65.01280409731113</v>
      </c>
      <c r="AJ32" s="39">
        <f t="shared" si="15"/>
        <v>-1093</v>
      </c>
      <c r="AK32" s="194">
        <v>5520</v>
      </c>
      <c r="AL32" s="53">
        <v>3014</v>
      </c>
      <c r="AM32" s="40">
        <f t="shared" si="16"/>
        <v>54.60144927536233</v>
      </c>
      <c r="AN32" s="39">
        <f t="shared" si="17"/>
        <v>-2506</v>
      </c>
      <c r="AO32" s="52">
        <v>94</v>
      </c>
      <c r="AP32" s="52">
        <v>147</v>
      </c>
      <c r="AQ32" s="41">
        <f t="shared" si="18"/>
        <v>156.38297872340425</v>
      </c>
      <c r="AR32" s="39">
        <f t="shared" si="19"/>
        <v>53</v>
      </c>
      <c r="AS32" s="45">
        <f t="shared" si="20"/>
        <v>122</v>
      </c>
      <c r="AT32" s="46">
        <f t="shared" si="21"/>
        <v>-451</v>
      </c>
      <c r="AU32" s="46">
        <v>1246</v>
      </c>
      <c r="AV32" s="47">
        <v>1271</v>
      </c>
      <c r="AW32" s="55">
        <v>580</v>
      </c>
      <c r="AX32" s="55">
        <v>534</v>
      </c>
      <c r="AY32" s="49">
        <f t="shared" si="33"/>
        <v>92.1</v>
      </c>
      <c r="AZ32" s="48">
        <f t="shared" si="22"/>
        <v>-46</v>
      </c>
      <c r="BA32" s="56">
        <v>4268</v>
      </c>
      <c r="BB32" s="52">
        <v>5225</v>
      </c>
      <c r="BC32" s="41">
        <f t="shared" si="23"/>
        <v>122.4</v>
      </c>
      <c r="BD32" s="39">
        <f t="shared" si="24"/>
        <v>957</v>
      </c>
      <c r="BE32" s="52">
        <v>1893</v>
      </c>
      <c r="BF32" s="52">
        <v>1291</v>
      </c>
      <c r="BG32" s="41">
        <f t="shared" si="25"/>
        <v>68.1986265187533</v>
      </c>
      <c r="BH32" s="39">
        <f t="shared" si="26"/>
        <v>-602</v>
      </c>
      <c r="BI32" s="52">
        <v>1568</v>
      </c>
      <c r="BJ32" s="52">
        <v>1063</v>
      </c>
      <c r="BK32" s="41">
        <f t="shared" si="27"/>
        <v>67.79336734693877</v>
      </c>
      <c r="BL32" s="39">
        <f t="shared" si="28"/>
        <v>-505</v>
      </c>
      <c r="BM32" s="57">
        <v>2759.183673469388</v>
      </c>
      <c r="BN32" s="52">
        <v>3881.4300960512273</v>
      </c>
      <c r="BO32" s="39">
        <f t="shared" si="29"/>
        <v>1122.2464225818394</v>
      </c>
      <c r="BP32" s="52">
        <v>1292</v>
      </c>
      <c r="BQ32" s="52">
        <v>1074</v>
      </c>
      <c r="BR32" s="41">
        <f t="shared" si="30"/>
        <v>83.1</v>
      </c>
      <c r="BS32" s="39">
        <f t="shared" si="31"/>
        <v>-218</v>
      </c>
      <c r="BT32" s="196">
        <v>157</v>
      </c>
      <c r="BU32" s="196">
        <v>5547.55</v>
      </c>
      <c r="BV32" s="196">
        <v>5406.14</v>
      </c>
      <c r="BW32" s="200">
        <f t="shared" si="34"/>
        <v>97.5</v>
      </c>
      <c r="BX32" s="196">
        <f t="shared" si="35"/>
        <v>-141.40999999999985</v>
      </c>
      <c r="BY32" s="14"/>
    </row>
    <row r="33" spans="1:77" s="20" customFormat="1" ht="21.75" customHeight="1">
      <c r="A33" s="51" t="s">
        <v>90</v>
      </c>
      <c r="B33" s="52">
        <v>1570</v>
      </c>
      <c r="C33" s="53">
        <v>1426</v>
      </c>
      <c r="D33" s="40">
        <f t="shared" si="0"/>
        <v>90.828025477707</v>
      </c>
      <c r="E33" s="39">
        <f t="shared" si="1"/>
        <v>-144</v>
      </c>
      <c r="F33" s="52">
        <v>426</v>
      </c>
      <c r="G33" s="52">
        <v>393</v>
      </c>
      <c r="H33" s="40">
        <f t="shared" si="2"/>
        <v>92.25352112676056</v>
      </c>
      <c r="I33" s="39">
        <f t="shared" si="3"/>
        <v>-33</v>
      </c>
      <c r="J33" s="52">
        <v>811</v>
      </c>
      <c r="K33" s="52">
        <v>715</v>
      </c>
      <c r="L33" s="40">
        <f t="shared" si="4"/>
        <v>88.16276202219481</v>
      </c>
      <c r="M33" s="39">
        <f t="shared" si="5"/>
        <v>-96</v>
      </c>
      <c r="N33" s="54">
        <v>584</v>
      </c>
      <c r="O33" s="52">
        <v>507</v>
      </c>
      <c r="P33" s="41">
        <f t="shared" si="6"/>
        <v>86.81506849315068</v>
      </c>
      <c r="Q33" s="42">
        <f t="shared" si="7"/>
        <v>-77</v>
      </c>
      <c r="R33" s="203">
        <v>72</v>
      </c>
      <c r="S33" s="203">
        <v>70.9</v>
      </c>
      <c r="T33" s="40">
        <f t="shared" si="32"/>
        <v>-1.0999999999999943</v>
      </c>
      <c r="U33" s="52">
        <v>191</v>
      </c>
      <c r="V33" s="54">
        <v>140</v>
      </c>
      <c r="W33" s="41">
        <f t="shared" si="8"/>
        <v>73.29842931937172</v>
      </c>
      <c r="X33" s="39">
        <f t="shared" si="9"/>
        <v>-51</v>
      </c>
      <c r="Y33" s="42"/>
      <c r="Z33" s="42"/>
      <c r="AA33" s="41" t="e">
        <f t="shared" si="10"/>
        <v>#DIV/0!</v>
      </c>
      <c r="AB33" s="42">
        <f t="shared" si="36"/>
        <v>0</v>
      </c>
      <c r="AC33" s="194">
        <v>3676</v>
      </c>
      <c r="AD33" s="52">
        <v>2443</v>
      </c>
      <c r="AE33" s="40">
        <f t="shared" si="12"/>
        <v>66.45810663764962</v>
      </c>
      <c r="AF33" s="39">
        <f t="shared" si="13"/>
        <v>-1233</v>
      </c>
      <c r="AG33" s="194">
        <v>1504</v>
      </c>
      <c r="AH33" s="52">
        <v>1302</v>
      </c>
      <c r="AI33" s="40">
        <f t="shared" si="14"/>
        <v>86.56914893617021</v>
      </c>
      <c r="AJ33" s="39">
        <f t="shared" si="15"/>
        <v>-202</v>
      </c>
      <c r="AK33" s="194">
        <v>1137</v>
      </c>
      <c r="AL33" s="53">
        <v>266</v>
      </c>
      <c r="AM33" s="40">
        <f t="shared" si="16"/>
        <v>23.394898856640282</v>
      </c>
      <c r="AN33" s="39">
        <f t="shared" si="17"/>
        <v>-871</v>
      </c>
      <c r="AO33" s="52">
        <v>94</v>
      </c>
      <c r="AP33" s="52">
        <v>95</v>
      </c>
      <c r="AQ33" s="41">
        <f t="shared" si="18"/>
        <v>101.06382978723406</v>
      </c>
      <c r="AR33" s="39">
        <f t="shared" si="19"/>
        <v>1</v>
      </c>
      <c r="AS33" s="46">
        <f t="shared" si="20"/>
        <v>-3313</v>
      </c>
      <c r="AT33" s="46">
        <f t="shared" si="21"/>
        <v>-3316</v>
      </c>
      <c r="AU33" s="46">
        <v>3714</v>
      </c>
      <c r="AV33" s="47">
        <v>3691</v>
      </c>
      <c r="AW33" s="55">
        <v>384</v>
      </c>
      <c r="AX33" s="55">
        <v>400</v>
      </c>
      <c r="AY33" s="49">
        <f t="shared" si="33"/>
        <v>104.2</v>
      </c>
      <c r="AZ33" s="48">
        <f t="shared" si="22"/>
        <v>16</v>
      </c>
      <c r="BA33" s="56">
        <v>1399</v>
      </c>
      <c r="BB33" s="52">
        <v>1401</v>
      </c>
      <c r="BC33" s="41">
        <f t="shared" si="23"/>
        <v>100.1</v>
      </c>
      <c r="BD33" s="39">
        <f t="shared" si="24"/>
        <v>2</v>
      </c>
      <c r="BE33" s="52">
        <v>1169</v>
      </c>
      <c r="BF33" s="52">
        <v>1051</v>
      </c>
      <c r="BG33" s="41">
        <f t="shared" si="25"/>
        <v>89.90590248075277</v>
      </c>
      <c r="BH33" s="39">
        <f t="shared" si="26"/>
        <v>-118</v>
      </c>
      <c r="BI33" s="52">
        <v>1029</v>
      </c>
      <c r="BJ33" s="52">
        <v>939</v>
      </c>
      <c r="BK33" s="41">
        <f t="shared" si="27"/>
        <v>91.25364431486881</v>
      </c>
      <c r="BL33" s="39">
        <f t="shared" si="28"/>
        <v>-90</v>
      </c>
      <c r="BM33" s="57">
        <v>1956.7178502879078</v>
      </c>
      <c r="BN33" s="52">
        <v>2566.780821917808</v>
      </c>
      <c r="BO33" s="39">
        <f t="shared" si="29"/>
        <v>610.0629716299004</v>
      </c>
      <c r="BP33" s="52">
        <v>188</v>
      </c>
      <c r="BQ33" s="52">
        <v>194</v>
      </c>
      <c r="BR33" s="41">
        <f t="shared" si="30"/>
        <v>103.2</v>
      </c>
      <c r="BS33" s="39">
        <f t="shared" si="31"/>
        <v>6</v>
      </c>
      <c r="BT33" s="196">
        <v>71</v>
      </c>
      <c r="BU33" s="196">
        <v>4192.66</v>
      </c>
      <c r="BV33" s="196">
        <v>4714.71</v>
      </c>
      <c r="BW33" s="200">
        <f t="shared" si="34"/>
        <v>112.5</v>
      </c>
      <c r="BX33" s="196">
        <f t="shared" si="35"/>
        <v>522.0500000000002</v>
      </c>
      <c r="BY33" s="14"/>
    </row>
    <row r="34" spans="1:77" s="20" customFormat="1" ht="21.75" customHeight="1">
      <c r="A34" s="51" t="s">
        <v>91</v>
      </c>
      <c r="B34" s="52">
        <v>920</v>
      </c>
      <c r="C34" s="53">
        <v>818</v>
      </c>
      <c r="D34" s="40">
        <f t="shared" si="0"/>
        <v>88.91304347826086</v>
      </c>
      <c r="E34" s="39">
        <f t="shared" si="1"/>
        <v>-102</v>
      </c>
      <c r="F34" s="52">
        <v>349</v>
      </c>
      <c r="G34" s="52">
        <v>343</v>
      </c>
      <c r="H34" s="40">
        <f t="shared" si="2"/>
        <v>98.28080229226362</v>
      </c>
      <c r="I34" s="39">
        <f t="shared" si="3"/>
        <v>-6</v>
      </c>
      <c r="J34" s="52">
        <v>637</v>
      </c>
      <c r="K34" s="52">
        <v>736</v>
      </c>
      <c r="L34" s="40">
        <f t="shared" si="4"/>
        <v>115.54160125588697</v>
      </c>
      <c r="M34" s="39">
        <f t="shared" si="5"/>
        <v>99</v>
      </c>
      <c r="N34" s="54">
        <v>465</v>
      </c>
      <c r="O34" s="52">
        <v>535</v>
      </c>
      <c r="P34" s="41">
        <f t="shared" si="6"/>
        <v>115.05376344086022</v>
      </c>
      <c r="Q34" s="42">
        <f t="shared" si="7"/>
        <v>70</v>
      </c>
      <c r="R34" s="203">
        <v>73</v>
      </c>
      <c r="S34" s="203">
        <v>72.7</v>
      </c>
      <c r="T34" s="40">
        <f t="shared" si="32"/>
        <v>-0.29999999999999716</v>
      </c>
      <c r="U34" s="52">
        <v>185</v>
      </c>
      <c r="V34" s="54">
        <v>147</v>
      </c>
      <c r="W34" s="41">
        <f t="shared" si="8"/>
        <v>79.45945945945945</v>
      </c>
      <c r="X34" s="39">
        <f t="shared" si="9"/>
        <v>-38</v>
      </c>
      <c r="Y34" s="42"/>
      <c r="Z34" s="42"/>
      <c r="AA34" s="41" t="e">
        <f t="shared" si="10"/>
        <v>#DIV/0!</v>
      </c>
      <c r="AB34" s="42">
        <f t="shared" si="36"/>
        <v>0</v>
      </c>
      <c r="AC34" s="194">
        <v>3295</v>
      </c>
      <c r="AD34" s="52">
        <v>2851</v>
      </c>
      <c r="AE34" s="40">
        <f t="shared" si="12"/>
        <v>86.52503793626707</v>
      </c>
      <c r="AF34" s="39">
        <f t="shared" si="13"/>
        <v>-444</v>
      </c>
      <c r="AG34" s="194">
        <v>911</v>
      </c>
      <c r="AH34" s="52">
        <v>808</v>
      </c>
      <c r="AI34" s="40">
        <f t="shared" si="14"/>
        <v>88.69374313940725</v>
      </c>
      <c r="AJ34" s="39">
        <f t="shared" si="15"/>
        <v>-103</v>
      </c>
      <c r="AK34" s="194">
        <v>1271</v>
      </c>
      <c r="AL34" s="53">
        <v>945</v>
      </c>
      <c r="AM34" s="40">
        <f t="shared" si="16"/>
        <v>74.35090479937058</v>
      </c>
      <c r="AN34" s="39">
        <f t="shared" si="17"/>
        <v>-326</v>
      </c>
      <c r="AO34" s="52">
        <v>138</v>
      </c>
      <c r="AP34" s="52">
        <v>146</v>
      </c>
      <c r="AQ34" s="41">
        <f t="shared" si="18"/>
        <v>105.79710144927536</v>
      </c>
      <c r="AR34" s="39">
        <f t="shared" si="19"/>
        <v>8</v>
      </c>
      <c r="AS34" s="62">
        <f t="shared" si="20"/>
        <v>-3776</v>
      </c>
      <c r="AT34" s="63">
        <f t="shared" si="21"/>
        <v>-3290</v>
      </c>
      <c r="AU34" s="63">
        <v>4067</v>
      </c>
      <c r="AV34" s="64">
        <v>3587</v>
      </c>
      <c r="AW34" s="55">
        <v>223</v>
      </c>
      <c r="AX34" s="55">
        <v>232</v>
      </c>
      <c r="AY34" s="49">
        <f t="shared" si="33"/>
        <v>104</v>
      </c>
      <c r="AZ34" s="48">
        <f t="shared" si="22"/>
        <v>9</v>
      </c>
      <c r="BA34" s="56">
        <v>613</v>
      </c>
      <c r="BB34" s="52">
        <v>1142</v>
      </c>
      <c r="BC34" s="41">
        <f t="shared" si="23"/>
        <v>186.3</v>
      </c>
      <c r="BD34" s="39">
        <f t="shared" si="24"/>
        <v>529</v>
      </c>
      <c r="BE34" s="52">
        <v>629</v>
      </c>
      <c r="BF34" s="52">
        <v>521</v>
      </c>
      <c r="BG34" s="41">
        <f t="shared" si="25"/>
        <v>82.82988871224165</v>
      </c>
      <c r="BH34" s="39">
        <f t="shared" si="26"/>
        <v>-108</v>
      </c>
      <c r="BI34" s="52">
        <v>585</v>
      </c>
      <c r="BJ34" s="52">
        <v>455</v>
      </c>
      <c r="BK34" s="41">
        <f t="shared" si="27"/>
        <v>77.77777777777779</v>
      </c>
      <c r="BL34" s="39">
        <f t="shared" si="28"/>
        <v>-130</v>
      </c>
      <c r="BM34" s="57">
        <v>3124.252491694352</v>
      </c>
      <c r="BN34" s="52">
        <v>3911.8997912317327</v>
      </c>
      <c r="BO34" s="39">
        <f t="shared" si="29"/>
        <v>787.6472995373806</v>
      </c>
      <c r="BP34" s="52">
        <v>55</v>
      </c>
      <c r="BQ34" s="52">
        <v>115</v>
      </c>
      <c r="BR34" s="41">
        <f t="shared" si="30"/>
        <v>209.1</v>
      </c>
      <c r="BS34" s="39">
        <f t="shared" si="31"/>
        <v>60</v>
      </c>
      <c r="BT34" s="196">
        <v>62</v>
      </c>
      <c r="BU34" s="196">
        <v>4012.02</v>
      </c>
      <c r="BV34" s="196">
        <v>4454.64</v>
      </c>
      <c r="BW34" s="200">
        <f t="shared" si="34"/>
        <v>111</v>
      </c>
      <c r="BX34" s="196">
        <f t="shared" si="35"/>
        <v>442.62000000000035</v>
      </c>
      <c r="BY34" s="14"/>
    </row>
    <row r="35" spans="1:76" s="179" customFormat="1" ht="18.75" customHeight="1">
      <c r="A35" s="51" t="s">
        <v>92</v>
      </c>
      <c r="B35" s="180">
        <v>333</v>
      </c>
      <c r="C35" s="180">
        <v>240</v>
      </c>
      <c r="D35" s="181">
        <f>C35/B35*100</f>
        <v>72.07207207207207</v>
      </c>
      <c r="E35" s="182">
        <f>C35-B35</f>
        <v>-93</v>
      </c>
      <c r="F35" s="180">
        <v>147</v>
      </c>
      <c r="G35" s="180">
        <v>89</v>
      </c>
      <c r="H35" s="181">
        <f>G35/F35*100</f>
        <v>60.544217687074834</v>
      </c>
      <c r="I35" s="182">
        <f>G35-F35</f>
        <v>-58</v>
      </c>
      <c r="J35" s="183">
        <v>277</v>
      </c>
      <c r="K35" s="183">
        <v>215</v>
      </c>
      <c r="L35" s="181">
        <f>K35/J35*100</f>
        <v>77.6173285198556</v>
      </c>
      <c r="M35" s="182">
        <f>K35-J35</f>
        <v>-62</v>
      </c>
      <c r="N35" s="180">
        <v>217</v>
      </c>
      <c r="O35" s="180">
        <v>172</v>
      </c>
      <c r="P35" s="184">
        <f>O35/N35*100</f>
        <v>79.26267281105991</v>
      </c>
      <c r="Q35" s="38">
        <f>O35-N35</f>
        <v>-45</v>
      </c>
      <c r="R35" s="204">
        <v>78.3</v>
      </c>
      <c r="S35" s="204">
        <v>80</v>
      </c>
      <c r="T35" s="40">
        <f t="shared" si="32"/>
        <v>1.7000000000000028</v>
      </c>
      <c r="U35" s="180">
        <v>45</v>
      </c>
      <c r="V35" s="180">
        <v>22</v>
      </c>
      <c r="W35" s="184">
        <f>V35/U35*100</f>
        <v>48.888888888888886</v>
      </c>
      <c r="X35" s="182">
        <f>V35-U35</f>
        <v>-23</v>
      </c>
      <c r="Y35" s="180"/>
      <c r="Z35" s="180"/>
      <c r="AA35" s="180"/>
      <c r="AB35" s="180"/>
      <c r="AC35" s="194">
        <v>2339</v>
      </c>
      <c r="AD35" s="180">
        <v>3501</v>
      </c>
      <c r="AE35" s="181">
        <f>AD35/AC35*100</f>
        <v>149.6793501496366</v>
      </c>
      <c r="AF35" s="182">
        <f>AD35-AC35</f>
        <v>1162</v>
      </c>
      <c r="AG35" s="194">
        <v>277</v>
      </c>
      <c r="AH35" s="180">
        <v>217</v>
      </c>
      <c r="AI35" s="181">
        <f>AH35/AG35*100</f>
        <v>78.33935018050542</v>
      </c>
      <c r="AJ35" s="182">
        <f>AH35-AG35</f>
        <v>-60</v>
      </c>
      <c r="AK35" s="194">
        <v>1522</v>
      </c>
      <c r="AL35" s="180">
        <v>2916</v>
      </c>
      <c r="AM35" s="181">
        <f>AL35/AK35*100</f>
        <v>191.59001314060447</v>
      </c>
      <c r="AN35" s="182">
        <f>AL35-AK35</f>
        <v>1394</v>
      </c>
      <c r="AO35" s="180">
        <v>8</v>
      </c>
      <c r="AP35" s="180">
        <v>14</v>
      </c>
      <c r="AQ35" s="184">
        <f>AP35/AO35*100</f>
        <v>175</v>
      </c>
      <c r="AR35" s="182">
        <f>AP35-AO35</f>
        <v>6</v>
      </c>
      <c r="AS35" s="180"/>
      <c r="AT35" s="180"/>
      <c r="AU35" s="180"/>
      <c r="AV35" s="180"/>
      <c r="AW35" s="180">
        <v>100</v>
      </c>
      <c r="AX35" s="180">
        <v>100</v>
      </c>
      <c r="AY35" s="185">
        <f>ROUND(AX35/AW35*100,1)</f>
        <v>100</v>
      </c>
      <c r="AZ35" s="186">
        <f>AX35-AW35</f>
        <v>0</v>
      </c>
      <c r="BA35" s="187">
        <v>936</v>
      </c>
      <c r="BB35" s="187">
        <v>1059</v>
      </c>
      <c r="BC35" s="184">
        <f>ROUND(BB35/BA35*100,1)</f>
        <v>113.1</v>
      </c>
      <c r="BD35" s="182">
        <f>BB35-BA35</f>
        <v>123</v>
      </c>
      <c r="BE35" s="180">
        <v>195</v>
      </c>
      <c r="BF35" s="180">
        <v>134</v>
      </c>
      <c r="BG35" s="184">
        <f>BF35/BE35*100</f>
        <v>68.71794871794872</v>
      </c>
      <c r="BH35" s="182">
        <f>BF35-BE35</f>
        <v>-61</v>
      </c>
      <c r="BI35" s="180">
        <v>153</v>
      </c>
      <c r="BJ35" s="180">
        <v>113</v>
      </c>
      <c r="BK35" s="184">
        <f>BJ35/BI35*100</f>
        <v>73.8562091503268</v>
      </c>
      <c r="BL35" s="182">
        <f>BJ35-BI35</f>
        <v>-40</v>
      </c>
      <c r="BM35" s="188">
        <v>3733.3333333333335</v>
      </c>
      <c r="BN35" s="188">
        <v>4774.528301886792</v>
      </c>
      <c r="BO35" s="182">
        <f t="shared" si="29"/>
        <v>1041.1949685534587</v>
      </c>
      <c r="BP35" s="180">
        <v>306</v>
      </c>
      <c r="BQ35" s="180">
        <v>383</v>
      </c>
      <c r="BR35" s="184">
        <f>ROUND(BQ35/BP35*100,1)</f>
        <v>125.2</v>
      </c>
      <c r="BS35" s="182">
        <f>BQ35-BP35</f>
        <v>77</v>
      </c>
      <c r="BT35" s="180">
        <v>128</v>
      </c>
      <c r="BU35" s="196">
        <v>5790.01</v>
      </c>
      <c r="BV35" s="196">
        <v>7638.06</v>
      </c>
      <c r="BW35" s="200">
        <f t="shared" si="34"/>
        <v>131.9</v>
      </c>
      <c r="BX35" s="196">
        <f t="shared" si="35"/>
        <v>1848.0500000000002</v>
      </c>
    </row>
    <row r="36" spans="5:66" s="65" customFormat="1" ht="12.75"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BA36" s="67"/>
      <c r="BB36" s="67"/>
      <c r="BC36" s="67"/>
      <c r="BD36" s="68"/>
      <c r="BL36" s="69"/>
      <c r="BM36" s="69"/>
      <c r="BN36" s="69"/>
    </row>
    <row r="37" spans="5:66" s="65" customFormat="1" ht="12.75"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BA37" s="67"/>
      <c r="BB37" s="67"/>
      <c r="BC37" s="67"/>
      <c r="BD37" s="68"/>
      <c r="BL37" s="69"/>
      <c r="BM37" s="69"/>
      <c r="BN37" s="69"/>
    </row>
    <row r="38" spans="5:66" s="65" customFormat="1" ht="12.75"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BD38" s="69"/>
      <c r="BL38" s="69"/>
      <c r="BM38" s="69"/>
      <c r="BN38" s="69"/>
    </row>
    <row r="39" spans="5:66" s="65" customFormat="1" ht="12.75"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BL39" s="69"/>
      <c r="BM39" s="69"/>
      <c r="BN39" s="69"/>
    </row>
    <row r="40" spans="5:20" s="65" customFormat="1" ht="12.75"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5:20" s="65" customFormat="1" ht="12.75"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5:20" s="65" customFormat="1" ht="12.75"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81">
    <mergeCell ref="F3:I3"/>
    <mergeCell ref="F4:I5"/>
    <mergeCell ref="BI3:BL3"/>
    <mergeCell ref="BI4:BL5"/>
    <mergeCell ref="BP3:BT4"/>
    <mergeCell ref="BP5:BS5"/>
    <mergeCell ref="R3:T5"/>
    <mergeCell ref="BA3:BD5"/>
    <mergeCell ref="BR6:BS6"/>
    <mergeCell ref="BE6:BE7"/>
    <mergeCell ref="BM6:BM7"/>
    <mergeCell ref="BN6:BN7"/>
    <mergeCell ref="BO6:BO7"/>
    <mergeCell ref="BP6:BP7"/>
    <mergeCell ref="BQ6:BQ7"/>
    <mergeCell ref="BG6:BH6"/>
    <mergeCell ref="BI6:BI7"/>
    <mergeCell ref="BJ6:BJ7"/>
    <mergeCell ref="BK6:BL6"/>
    <mergeCell ref="BC6:BD6"/>
    <mergeCell ref="AX6:AX7"/>
    <mergeCell ref="AY6:AZ6"/>
    <mergeCell ref="BA6:BB6"/>
    <mergeCell ref="AQ6:AR6"/>
    <mergeCell ref="AW6:AW7"/>
    <mergeCell ref="BF6:BF7"/>
    <mergeCell ref="AL6:AL7"/>
    <mergeCell ref="V6:V7"/>
    <mergeCell ref="W6:X6"/>
    <mergeCell ref="Y6:Y7"/>
    <mergeCell ref="Z6:Z7"/>
    <mergeCell ref="AA6:AB6"/>
    <mergeCell ref="AC6:AC7"/>
    <mergeCell ref="L6:M6"/>
    <mergeCell ref="N6:N7"/>
    <mergeCell ref="O6:O7"/>
    <mergeCell ref="P6:Q6"/>
    <mergeCell ref="U6:U7"/>
    <mergeCell ref="AK6:AK7"/>
    <mergeCell ref="R6:R7"/>
    <mergeCell ref="S6:S7"/>
    <mergeCell ref="B1:X1"/>
    <mergeCell ref="B2:X2"/>
    <mergeCell ref="U3:X5"/>
    <mergeCell ref="Y3:AB5"/>
    <mergeCell ref="AC3:AF5"/>
    <mergeCell ref="AM6:AN6"/>
    <mergeCell ref="AG6:AG7"/>
    <mergeCell ref="AG4:AJ5"/>
    <mergeCell ref="AH6:AH7"/>
    <mergeCell ref="AI6:AJ6"/>
    <mergeCell ref="A3:A7"/>
    <mergeCell ref="B3:E5"/>
    <mergeCell ref="J3:M5"/>
    <mergeCell ref="N3:Q5"/>
    <mergeCell ref="B6:B7"/>
    <mergeCell ref="C6:C7"/>
    <mergeCell ref="K6:K7"/>
    <mergeCell ref="D6:E6"/>
    <mergeCell ref="G6:G7"/>
    <mergeCell ref="F6:F7"/>
    <mergeCell ref="BR2:BS2"/>
    <mergeCell ref="AX2:AY2"/>
    <mergeCell ref="BT6:BT7"/>
    <mergeCell ref="BM3:BO5"/>
    <mergeCell ref="AG3:AN3"/>
    <mergeCell ref="BE3:BH5"/>
    <mergeCell ref="AO3:AR5"/>
    <mergeCell ref="AU4:AV5"/>
    <mergeCell ref="AW3:AZ5"/>
    <mergeCell ref="AK4:AN5"/>
    <mergeCell ref="BU3:BX5"/>
    <mergeCell ref="BW6:BX6"/>
    <mergeCell ref="BU6:BU7"/>
    <mergeCell ref="BV6:BV7"/>
    <mergeCell ref="H6:I6"/>
    <mergeCell ref="J6:J7"/>
    <mergeCell ref="AO6:AO7"/>
    <mergeCell ref="AP6:AP7"/>
    <mergeCell ref="AD6:AD7"/>
    <mergeCell ref="AE6:AF6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5" r:id="rId1"/>
  <colBreaks count="2" manualBreakCount="2">
    <brk id="20" max="34" man="1"/>
    <brk id="5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2018-03-22T08:45:00Z</cp:lastPrinted>
  <dcterms:created xsi:type="dcterms:W3CDTF">2017-11-17T08:56:41Z</dcterms:created>
  <dcterms:modified xsi:type="dcterms:W3CDTF">2019-04-10T13:42:22Z</dcterms:modified>
  <cp:category/>
  <cp:version/>
  <cp:contentType/>
  <cp:contentStatus/>
</cp:coreProperties>
</file>